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2\1-2кв-л\"/>
    </mc:Choice>
  </mc:AlternateContent>
  <xr:revisionPtr revIDLastSave="0" documentId="8_{E0FA7744-4B4E-468D-854C-BE3D442BB7DD}" xr6:coauthVersionLast="44" xr6:coauthVersionMax="44" xr10:uidLastSave="{00000000-0000-0000-0000-000000000000}"/>
  <bookViews>
    <workbookView xWindow="-120" yWindow="-120" windowWidth="29040" windowHeight="15840" tabRatio="774" activeTab="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шакл (халкаро таш.аъзолик)" sheetId="34" r:id="rId11"/>
    <sheet name="2-РЖ" sheetId="30" r:id="rId12"/>
    <sheet name="ДтКТ маълумот" sheetId="32" r:id="rId13"/>
    <sheet name="ГТК" sheetId="23" state="hidden" r:id="rId14"/>
  </sheets>
  <externalReferences>
    <externalReference r:id="rId15"/>
  </externalReferences>
  <definedNames>
    <definedName name="_xlnm._FilterDatabase" localSheetId="3" hidden="1">'4-илова '!$A$4:$Y$11</definedName>
    <definedName name="_xlnm._FilterDatabase" localSheetId="4" hidden="1">'5-илова'!$A$5:$Q$90</definedName>
    <definedName name="_xlnm._FilterDatabase" localSheetId="5" hidden="1">'6-илова '!$A$5:$M$10</definedName>
    <definedName name="ChapterCode">'ДтКТ маълумот'!$C$6</definedName>
    <definedName name="FinancingLevel" localSheetId="10">'2-шакл (халкаро таш.аъзолик)'!$E$9</definedName>
    <definedName name="FinancingLevel">'ДтКТ маълумот'!$C$8</definedName>
    <definedName name="FunctionalItem" localSheetId="10">'2-шакл (халкаро таш.аъзолик)'!$B$6</definedName>
    <definedName name="FunctionalItem">#REF!</definedName>
    <definedName name="HeaderOrganization" localSheetId="10">'2-шакл (халкаро таш.аъзолик)'!$E$8</definedName>
    <definedName name="HeaderOrganization">#REF!</definedName>
    <definedName name="ImportRow" localSheetId="10">'2-шакл (халкаро таш.аъзолик)'!#REF!</definedName>
    <definedName name="ImportRow">#REF!</definedName>
    <definedName name="ImportRowPage1">'ДтКТ маълумот'!#REF!</definedName>
    <definedName name="ImportRowPage1Total">'ДтКТ маълумот'!#REF!</definedName>
    <definedName name="ImportRowPage2">[1]КРЕДИТОРСКАЯ!#REF!</definedName>
    <definedName name="ImportRowPage2Total">[1]КРЕДИТОРСКАЯ!#REF!</definedName>
    <definedName name="ImportRowTotal" localSheetId="10">'2-шакл (халкаро таш.аъзолик)'!#REF!</definedName>
    <definedName name="ImportRowTotal">#REF!</definedName>
    <definedName name="OnDate" localSheetId="10">'2-шакл (халкаро таш.аъзолик)'!$A$3</definedName>
    <definedName name="OnDate">'ДтКТ маълумот'!$C$3</definedName>
    <definedName name="Organization" localSheetId="10">'2-шакл (халкаро таш.аъзолик)'!$E$5</definedName>
    <definedName name="Organization">'ДтКТ маълумот'!$C$5</definedName>
    <definedName name="Period" localSheetId="10">'2-шакл (халкаро таш.аъзолик)'!$E$7</definedName>
    <definedName name="Period">'ДтКТ маълумот'!$C$7</definedName>
    <definedName name="SettlementCode" localSheetId="10">'2-шакл (халкаро таш.аъзолик)'!$E$11</definedName>
    <definedName name="SettlementCod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4">'5-илова'!$A$1:$L$81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9" l="1"/>
  <c r="D17" i="1" l="1"/>
  <c r="D16" i="1"/>
  <c r="E11" i="1"/>
  <c r="D11" i="1"/>
  <c r="A12" i="1"/>
  <c r="L85" i="7"/>
  <c r="L84" i="7"/>
  <c r="O89" i="7"/>
  <c r="O90" i="7"/>
  <c r="N87" i="7"/>
  <c r="N90" i="7"/>
  <c r="N89" i="7"/>
  <c r="N88" i="7"/>
  <c r="O95" i="7"/>
  <c r="O94" i="7"/>
  <c r="N92" i="7"/>
  <c r="N95" i="7"/>
  <c r="N94" i="7"/>
  <c r="N9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79" i="7"/>
  <c r="O78" i="7"/>
  <c r="O77" i="7"/>
  <c r="O76" i="7"/>
  <c r="O75" i="7"/>
  <c r="O59" i="7"/>
  <c r="O57" i="7"/>
  <c r="O51" i="7"/>
  <c r="O50" i="7"/>
  <c r="O47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L79" i="7" l="1"/>
  <c r="L78" i="7"/>
  <c r="L77" i="7"/>
  <c r="L76" i="7"/>
  <c r="K66" i="7"/>
  <c r="L66" i="7" s="1"/>
  <c r="O66" i="7" s="1"/>
  <c r="L75" i="7"/>
  <c r="L74" i="7"/>
  <c r="O74" i="7" s="1"/>
  <c r="L73" i="7"/>
  <c r="O73" i="7" s="1"/>
  <c r="L72" i="7"/>
  <c r="O72" i="7" s="1"/>
  <c r="L71" i="7"/>
  <c r="O71" i="7" s="1"/>
  <c r="L70" i="7"/>
  <c r="O70" i="7" s="1"/>
  <c r="L69" i="7"/>
  <c r="O69" i="7" s="1"/>
  <c r="L68" i="7"/>
  <c r="O68" i="7" s="1"/>
  <c r="L67" i="7"/>
  <c r="O67" i="7" s="1"/>
  <c r="L65" i="7"/>
  <c r="O65" i="7" s="1"/>
  <c r="L64" i="7"/>
  <c r="O64" i="7" s="1"/>
  <c r="L63" i="7"/>
  <c r="O63" i="7" s="1"/>
  <c r="L34" i="7"/>
  <c r="L14" i="7"/>
  <c r="L61" i="7"/>
  <c r="O61" i="7" s="1"/>
  <c r="L60" i="7"/>
  <c r="O60" i="7" s="1"/>
  <c r="L59" i="7"/>
  <c r="L58" i="7"/>
  <c r="O58" i="7" s="1"/>
  <c r="L57" i="7"/>
  <c r="L56" i="7"/>
  <c r="O56" i="7" s="1"/>
  <c r="L55" i="7"/>
  <c r="O55" i="7" s="1"/>
  <c r="L54" i="7"/>
  <c r="O54" i="7" s="1"/>
  <c r="L53" i="7"/>
  <c r="O53" i="7" s="1"/>
  <c r="L52" i="7"/>
  <c r="O52" i="7" s="1"/>
  <c r="L49" i="7"/>
  <c r="O49" i="7" s="1"/>
  <c r="L48" i="7"/>
  <c r="O48" i="7" s="1"/>
  <c r="L47" i="7"/>
  <c r="L46" i="7"/>
  <c r="O46" i="7" s="1"/>
  <c r="L45" i="7"/>
  <c r="O45" i="7" s="1"/>
  <c r="L44" i="7"/>
  <c r="O44" i="7" s="1"/>
  <c r="L51" i="7"/>
  <c r="L62" i="7"/>
  <c r="O62" i="7" s="1"/>
  <c r="O88" i="7" l="1"/>
  <c r="O93" i="7"/>
  <c r="O92" i="7"/>
  <c r="L50" i="7"/>
  <c r="L43" i="7"/>
  <c r="L42" i="7"/>
  <c r="L41" i="7"/>
  <c r="L40" i="7"/>
  <c r="L39" i="7"/>
  <c r="L38" i="7"/>
  <c r="L37" i="7"/>
  <c r="L36" i="7"/>
  <c r="L35" i="7"/>
  <c r="L33" i="7"/>
  <c r="L32" i="7"/>
  <c r="L31" i="7"/>
  <c r="L30" i="7"/>
  <c r="K16" i="7"/>
  <c r="F21" i="30" l="1"/>
  <c r="F13" i="30"/>
  <c r="F12" i="30" s="1"/>
  <c r="F24" i="30" s="1"/>
  <c r="L29" i="7" l="1"/>
  <c r="L28" i="7"/>
  <c r="L27" i="7"/>
  <c r="L26" i="7"/>
  <c r="O26" i="7" s="1"/>
  <c r="L25" i="7"/>
  <c r="O25" i="7" s="1"/>
  <c r="L24" i="7"/>
  <c r="O24" i="7" s="1"/>
  <c r="L23" i="7"/>
  <c r="O23" i="7" s="1"/>
  <c r="L22" i="7"/>
  <c r="J15" i="7"/>
  <c r="L15" i="7" s="1"/>
  <c r="L13" i="7"/>
  <c r="L8" i="7"/>
  <c r="L9" i="7"/>
  <c r="L10" i="7"/>
  <c r="L11" i="7"/>
  <c r="L12" i="7"/>
  <c r="L16" i="7"/>
  <c r="L17" i="7"/>
  <c r="L18" i="7"/>
  <c r="L19" i="7"/>
  <c r="L20" i="7"/>
  <c r="L21" i="7"/>
  <c r="J7" i="7"/>
  <c r="L7" i="7" s="1"/>
  <c r="O87" i="7" l="1"/>
  <c r="L82" i="7"/>
  <c r="L83" i="7"/>
  <c r="O83" i="7" s="1"/>
  <c r="L80" i="7"/>
  <c r="A8" i="25"/>
  <c r="A9" i="25" s="1"/>
  <c r="A10" i="25" s="1"/>
  <c r="L86" i="7" l="1"/>
  <c r="A9" i="23"/>
  <c r="A10" i="23" s="1"/>
  <c r="A11" i="23" s="1"/>
  <c r="A12" i="23" s="1"/>
  <c r="A13" i="23" s="1"/>
  <c r="A14" i="23" s="1"/>
  <c r="A15" i="23" s="1"/>
  <c r="A16" i="23" s="1"/>
  <c r="A17" i="23" s="1"/>
  <c r="G13" i="9" l="1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l="1"/>
  <c r="A35" i="7" s="1"/>
  <c r="A36" i="7" s="1"/>
  <c r="A37" i="7" s="1"/>
  <c r="A38" i="7" s="1"/>
  <c r="A34" i="7"/>
  <c r="F13" i="9"/>
  <c r="D13" i="9"/>
  <c r="A39" i="7" l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C13" i="9"/>
  <c r="A50" i="7" l="1"/>
  <c r="A63" i="7"/>
  <c r="A7" i="4"/>
  <c r="A8" i="4" s="1"/>
  <c r="A9" i="4" s="1"/>
  <c r="A10" i="4" s="1"/>
  <c r="A11" i="4" s="1"/>
  <c r="A51" i="7" l="1"/>
  <c r="A64" i="7"/>
  <c r="A52" i="7" l="1"/>
  <c r="A65" i="7"/>
  <c r="A53" i="7" l="1"/>
  <c r="A76" i="7" s="1"/>
  <c r="A66" i="7"/>
  <c r="A54" i="7" l="1"/>
  <c r="A77" i="7" s="1"/>
  <c r="A67" i="7"/>
  <c r="A55" i="7" l="1"/>
  <c r="A78" i="7" s="1"/>
  <c r="A68" i="7"/>
  <c r="A56" i="7" l="1"/>
  <c r="A79" i="7" s="1"/>
  <c r="A69" i="7"/>
  <c r="A57" i="7" l="1"/>
  <c r="A70" i="7"/>
  <c r="A58" i="7" l="1"/>
  <c r="A71" i="7"/>
  <c r="A59" i="7" l="1"/>
  <c r="A72" i="7"/>
  <c r="A60" i="7" l="1"/>
  <c r="A73" i="7"/>
  <c r="A61" i="7" l="1"/>
  <c r="A74" i="7"/>
  <c r="A62" i="7" l="1"/>
  <c r="A75" i="7"/>
</calcChain>
</file>

<file path=xl/sharedStrings.xml><?xml version="1.0" encoding="utf-8"?>
<sst xmlns="http://schemas.openxmlformats.org/spreadsheetml/2006/main" count="1721" uniqueCount="696">
  <si>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</si>
  <si>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</si>
  <si>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</si>
  <si>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</si>
  <si>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</si>
  <si>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</si>
  <si>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</si>
  <si>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</si>
  <si>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</si>
  <si>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</si>
  <si>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</si>
  <si>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</si>
  <si>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</si>
  <si>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</si>
  <si>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</si>
  <si>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</si>
  <si>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</si>
  <si>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</si>
  <si>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</si>
  <si>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</si>
  <si>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</si>
  <si>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</si>
  <si>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</si>
  <si>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</si>
  <si>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</si>
  <si>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</si>
  <si>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</si>
  <si>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</si>
  <si>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</si>
  <si>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</si>
  <si>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</si>
  <si>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</si>
  <si>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</si>
  <si>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</si>
  <si>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</si>
  <si>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</si>
  <si>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</si>
  <si>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</si>
  <si>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</si>
  <si>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</si>
  <si>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</si>
  <si>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</si>
  <si>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</si>
  <si>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</si>
  <si>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</si>
  <si>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</si>
  <si>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</si>
  <si>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</si>
  <si>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</si>
  <si>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</si>
  <si>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</si>
  <si>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</si>
  <si>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</si>
  <si>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</si>
  <si>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</si>
  <si>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</si>
  <si>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</si>
  <si>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</si>
  <si>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</si>
  <si>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</si>
  <si>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</si>
  <si>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</si>
  <si>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</si>
  <si>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</si>
  <si>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</si>
  <si>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</si>
  <si>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</si>
  <si>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</si>
  <si>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</si>
  <si>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</si>
  <si>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</si>
  <si>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</si>
  <si>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</si>
  <si>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</si>
  <si>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</si>
  <si>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</si>
  <si>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</si>
  <si>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</si>
  <si>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</si>
  <si>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</si>
  <si>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</si>
  <si>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</si>
  <si>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</si>
  <si>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r>
      <t xml:space="preserve"> 2022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</si>
  <si>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2022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</si>
  <si>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2022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</si>
  <si>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2022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</si>
  <si>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2022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</si>
  <si>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2022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</si>
  <si>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</si>
  <si>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</si>
  <si>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</si>
  <si>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</si>
  <si>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</si>
  <si>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</si>
  <si>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</si>
  <si>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</si>
  <si>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</si>
  <si>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</si>
  <si>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</si>
  <si>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</si>
  <si>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</si>
  <si>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</si>
  <si>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</si>
  <si>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</si>
  <si>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</si>
  <si>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</si>
  <si>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</si>
  <si>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</si>
  <si>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</si>
  <si>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</si>
  <si>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</si>
  <si>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</si>
  <si>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</si>
  <si>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</si>
  <si>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</si>
  <si>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</si>
  <si>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</si>
  <si>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</si>
  <si>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</si>
  <si>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</si>
  <si>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</si>
  <si>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</si>
  <si>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</si>
  <si>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</si>
  <si>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</si>
  <si>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</si>
  <si>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</si>
  <si>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</si>
  <si>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</si>
  <si>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</si>
  <si>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</si>
  <si>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</si>
  <si>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</si>
  <si>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</si>
  <si>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</si>
  <si>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</si>
  <si>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</si>
  <si>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</si>
  <si>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</si>
  <si>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</si>
  <si>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</si>
  <si>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</si>
  <si>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</si>
  <si>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</si>
  <si>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</si>
  <si>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</si>
  <si>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</si>
  <si>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</si>
  <si>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</si>
  <si>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</si>
  <si>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</si>
  <si>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</si>
  <si>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</si>
  <si>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</si>
  <si>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</si>
  <si>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</si>
  <si>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</si>
  <si>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</si>
  <si>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</si>
  <si>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</si>
  <si>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</si>
  <si>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</si>
  <si>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</si>
  <si>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</si>
  <si>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</si>
  <si>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</si>
  <si>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</si>
  <si>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</si>
  <si>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</si>
  <si>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</si>
  <si>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</si>
  <si>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</si>
  <si>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</si>
  <si>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</si>
  <si>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</si>
  <si>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</si>
  <si>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</si>
  <si>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</si>
  <si>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</si>
  <si>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</si>
  <si>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</si>
  <si>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</si>
  <si>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</si>
  <si>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</si>
  <si>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</si>
  <si>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</si>
  <si>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</si>
  <si>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</si>
  <si>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</si>
  <si>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</si>
  <si>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</si>
  <si>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</si>
  <si>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</si>
  <si>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</si>
  <si>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</si>
  <si>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</si>
  <si>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</si>
  <si>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</si>
  <si>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</si>
  <si>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</si>
  <si>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</si>
  <si>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</si>
  <si>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</si>
  <si>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</si>
  <si>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</si>
  <si>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</si>
  <si>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</si>
  <si>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</si>
  <si>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</si>
  <si>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</si>
  <si>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</si>
  <si>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</si>
  <si>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</si>
  <si>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</si>
  <si>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</si>
  <si>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</si>
  <si>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</si>
  <si>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</si>
  <si>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</si>
  <si>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</si>
  <si>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</si>
  <si>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</si>
  <si>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</si>
  <si>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</si>
  <si>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</si>
  <si>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</si>
  <si>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</si>
  <si>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</si>
  <si>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</si>
  <si>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</si>
  <si>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</si>
  <si>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</si>
  <si>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</si>
  <si>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</si>
  <si>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</si>
  <si>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</si>
  <si>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</si>
  <si>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</si>
  <si>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</si>
  <si>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</si>
  <si>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</si>
  <si>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</si>
  <si>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</si>
  <si>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</si>
  <si>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</si>
  <si>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</si>
  <si>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</si>
  <si>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</si>
  <si>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</si>
  <si>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</si>
  <si>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</si>
  <si>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</si>
  <si>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</si>
  <si>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</si>
  <si>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</si>
  <si>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</si>
  <si>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</si>
  <si>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</si>
  <si>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</si>
  <si>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</si>
  <si>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</si>
  <si>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</si>
  <si>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</si>
  <si>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</si>
  <si>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</si>
  <si>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</si>
  <si>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</si>
  <si>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</si>
  <si>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</si>
  <si>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</si>
  <si>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</si>
  <si>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</si>
  <si>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</si>
  <si>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</si>
  <si>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</si>
  <si>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</si>
  <si>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</si>
  <si>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</si>
  <si>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</si>
  <si>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</si>
  <si>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</si>
  <si>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</si>
  <si>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</si>
  <si>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</si>
  <si>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</si>
  <si>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</si>
  <si>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</si>
  <si>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</si>
  <si>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</si>
  <si>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</si>
  <si>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</si>
  <si>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</si>
  <si>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</si>
  <si>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</si>
  <si>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</si>
  <si>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</si>
  <si>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</si>
  <si>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</si>
  <si>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</si>
  <si>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</si>
  <si>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</si>
  <si>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</si>
  <si>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</si>
  <si>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</si>
  <si>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</si>
  <si>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</si>
  <si>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</si>
  <si>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</si>
  <si>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</si>
  <si>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</si>
  <si>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</si>
  <si>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</si>
  <si>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</si>
  <si>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</si>
  <si>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</si>
  <si>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</si>
  <si>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</si>
  <si>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</si>
  <si>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</si>
  <si>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</si>
  <si>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</si>
  <si>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</si>
  <si>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</si>
  <si>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</si>
  <si>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</si>
  <si>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</si>
  <si>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</si>
  <si>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</si>
  <si>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</si>
  <si>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</si>
  <si>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</si>
  <si>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</si>
  <si>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</si>
  <si>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</si>
  <si>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</si>
  <si>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</si>
  <si>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</si>
  <si>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</si>
  <si>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</si>
  <si>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</si>
  <si>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</si>
  <si>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</si>
  <si>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</si>
  <si>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</si>
  <si>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</si>
  <si>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</si>
  <si>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</si>
  <si>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</si>
  <si>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</si>
  <si>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</si>
  <si>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</si>
  <si>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</si>
  <si>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</si>
  <si>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</si>
  <si>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</si>
  <si>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</si>
  <si>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</si>
  <si>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</si>
  <si>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</si>
  <si>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</si>
  <si>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</si>
  <si>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</si>
  <si>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</si>
  <si>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</si>
  <si>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</si>
  <si>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</si>
  <si>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</si>
  <si>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</si>
  <si>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</si>
  <si>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</si>
  <si>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</si>
  <si>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</si>
  <si>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</si>
  <si>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</si>
  <si>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</si>
  <si>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</si>
  <si>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</si>
  <si>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</si>
  <si>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</si>
  <si>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</si>
  <si>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</si>
  <si>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</si>
  <si>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</si>
  <si>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</si>
  <si>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</si>
  <si>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</si>
  <si>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</si>
  <si>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</si>
  <si>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</si>
  <si>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</si>
  <si>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</si>
  <si>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</si>
  <si>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</si>
  <si>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</si>
  <si>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</si>
  <si>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</si>
  <si>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</si>
  <si>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</si>
  <si>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</si>
  <si>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</si>
  <si>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</si>
  <si>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</si>
  <si>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</si>
  <si>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</si>
  <si>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</si>
  <si>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</si>
  <si>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</si>
  <si>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</si>
  <si>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</si>
  <si>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</si>
  <si>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</si>
  <si>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</si>
  <si>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</si>
  <si>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</si>
  <si>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</si>
  <si>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</si>
  <si>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</si>
  <si>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</si>
  <si>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</si>
  <si>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</si>
  <si>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</si>
  <si>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</si>
  <si>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</si>
  <si>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</si>
  <si>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</si>
  <si>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</si>
  <si>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</si>
  <si>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</si>
  <si>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</si>
  <si>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</si>
  <si>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</si>
  <si>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</si>
  <si>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</si>
  <si>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</si>
  <si>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</si>
  <si>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</si>
  <si>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</si>
  <si>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</si>
  <si>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</si>
  <si>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</si>
  <si>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</si>
  <si>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</si>
  <si>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</si>
  <si>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</si>
  <si>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</si>
  <si>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</si>
  <si>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</si>
  <si>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</si>
  <si>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</si>
  <si>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</si>
  <si>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</si>
  <si>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</si>
  <si>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</si>
  <si>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</si>
  <si>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</si>
  <si>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</si>
  <si>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</si>
  <si>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</si>
  <si>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</si>
  <si>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</si>
  <si>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</si>
  <si>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</si>
  <si>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</si>
  <si>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</si>
  <si>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</si>
  <si>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</si>
  <si>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</si>
  <si>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</si>
  <si>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</si>
  <si>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</si>
  <si>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</si>
  <si>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</si>
  <si>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</si>
  <si>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</si>
  <si>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</si>
  <si>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</si>
  <si>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</si>
  <si>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</si>
  <si>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</si>
  <si>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</si>
  <si>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</si>
  <si>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</si>
  <si>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</si>
  <si>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</si>
  <si>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</si>
  <si>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</si>
  <si>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</si>
  <si>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</si>
  <si>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</si>
  <si>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</si>
  <si>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22110042021395 / 15-22</t>
  </si>
  <si>
    <t>"UNG PETRO" МЧЖ</t>
  </si>
  <si>
    <t>л</t>
  </si>
  <si>
    <t>Услуги государственной фельдъегерской связи</t>
  </si>
  <si>
    <t>22110024044521 / 34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</si>
  <si>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</si>
  <si>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</si>
  <si>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</si>
  <si>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22110024044730 / 1616377917</t>
  </si>
  <si>
    <t>"O`ZBEKTELEKOM"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</si>
  <si>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</si>
  <si>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 xml:space="preserve">22110010045181 / 706-2022/IJRO </t>
  </si>
  <si>
    <t xml:space="preserve"> "UNICON-SOFT" МЧЖ</t>
  </si>
  <si>
    <t>Услуги центра регистрации ключей электронных цифровых подписей</t>
  </si>
  <si>
    <t>22110010045255 / 704-2022/EXAT</t>
  </si>
  <si>
    <t>"UNICON-SOFT" МЧЖ</t>
  </si>
  <si>
    <t xml:space="preserve"> Услуга по круглосуточной поддержке телефонной линии</t>
  </si>
  <si>
    <t>22110024045576 /  1916643259</t>
  </si>
  <si>
    <t>Энергия тепловая, отпущенная тепловыми электроцентралями (ТЭЦ)</t>
  </si>
  <si>
    <t>"Тошиссиккуввати"ДУК</t>
  </si>
  <si>
    <t>Гкал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</si>
  <si>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</si>
  <si>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</si>
  <si>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</si>
  <si>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22110061104641 /  032-354</t>
  </si>
  <si>
    <t>TOSHKENT SHAHAR HOKIMLIGI HUZURIDAGI MAXSUSTRANS ISHLAB CHIQARISH BOSHQARMASI DA</t>
  </si>
  <si>
    <t>м^3</t>
  </si>
  <si>
    <t>Услуги выхода на международные сети телекоммуникаций</t>
  </si>
  <si>
    <t>Услуги по ремонту легковых автомобилей</t>
  </si>
  <si>
    <t>22110045111380 / К-19</t>
  </si>
  <si>
    <t>ООО "PSM Avtoservis Tex"</t>
  </si>
  <si>
    <t>Услуги кабельного телевидения</t>
  </si>
  <si>
    <t>22110024127912 / 46434</t>
  </si>
  <si>
    <t>ООО "ALPHAZET TECHNOLOGIES"</t>
  </si>
  <si>
    <t>Услуга по круглосуточной поддержке телефонной линии</t>
  </si>
  <si>
    <t>22110024184694 / 279/13-19</t>
  </si>
  <si>
    <t>Республика махсус алока богламаси ДУК</t>
  </si>
  <si>
    <t>Услуги по размещению в информационно-коммуникационной сети Интернет (услуги веб-хостинга)</t>
  </si>
  <si>
    <t>"DAVLAT AXBOROT TIZIMLARINI YARATISH VA QOLLAB QUVATLASH BOYICHA YAGONA INTEGR-"</t>
  </si>
  <si>
    <t>22110024210998 / 11/19-V</t>
  </si>
  <si>
    <t>Защищенная электронная почта Е-ХАТ</t>
  </si>
  <si>
    <t>22110024210999 / 111-П</t>
  </si>
  <si>
    <t>Услуга по регистрации доменов</t>
  </si>
  <si>
    <t>22111008111196 / 121538</t>
  </si>
  <si>
    <t>ООО "SUVAN NET"</t>
  </si>
  <si>
    <t>22111008109082 / 121536</t>
  </si>
  <si>
    <t xml:space="preserve"> ООО AQUAMARINE DIMAKS</t>
  </si>
  <si>
    <t>упак</t>
  </si>
  <si>
    <t>Вода питьевая упакованная</t>
  </si>
  <si>
    <t>Салфетка гигиеническая влажная</t>
  </si>
  <si>
    <t>22111008123967 / 127209</t>
  </si>
  <si>
    <t>OOO "Bahora Sarmoya Servis"</t>
  </si>
  <si>
    <t>Бумага туалетная</t>
  </si>
  <si>
    <t>22111008123938 / 127188</t>
  </si>
  <si>
    <t>ООО KURROS</t>
  </si>
  <si>
    <t>22111008123747 / 127257</t>
  </si>
  <si>
    <t>FALCON LINE" хусусий корхонаси</t>
  </si>
  <si>
    <t>Услуга подключения поддержки SSL протокола</t>
  </si>
  <si>
    <t>22111008147116 / 148895</t>
  </si>
  <si>
    <t>"ARSENAL WEBNAME" Mas uliyati cheklangan jamiyat</t>
  </si>
  <si>
    <t>22111008147139 / 148894</t>
  </si>
  <si>
    <t xml:space="preserve">22111008147103 / 148896 </t>
  </si>
  <si>
    <t>Услуги по холодному водоснабжению, Услуги канализации</t>
  </si>
  <si>
    <t xml:space="preserve"> ГУП "Сувсоз"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</si>
  <si>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</si>
  <si>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</si>
  <si>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</si>
  <si>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</si>
  <si>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Ст-71. абз.7</t>
  </si>
  <si>
    <t>Тўғридан тўғри (ЗРУ-684, абз. 3, ПП- 3953. пункт 22)</t>
  </si>
  <si>
    <t xml:space="preserve">Ўзбекистон Республикаси Марказий сайлов комиссияси </t>
  </si>
  <si>
    <t>Ўзбекистон Республикаси Марказий сайлов комиссияси бўйича</t>
  </si>
  <si>
    <t>на 01.07.2022</t>
  </si>
  <si>
    <t>1 июля</t>
  </si>
  <si>
    <t>130</t>
  </si>
  <si>
    <t>Приобретение прочей полиграфической</t>
  </si>
  <si>
    <t>91</t>
  </si>
  <si>
    <t>Расходы на обучение</t>
  </si>
  <si>
    <t>59</t>
  </si>
  <si>
    <t>60</t>
  </si>
  <si>
    <t>Раздел   0121   подраздел   030   глава   160</t>
  </si>
  <si>
    <t>100010860262947012103016001</t>
  </si>
  <si>
    <t>Членства в международные и межгосударственные организации</t>
  </si>
  <si>
    <t>по состоянию на 01.07.2022</t>
  </si>
  <si>
    <t>4221000</t>
  </si>
  <si>
    <t>4110000</t>
  </si>
  <si>
    <t>4111000</t>
  </si>
  <si>
    <t>4111100</t>
  </si>
  <si>
    <t>4711100</t>
  </si>
  <si>
    <t>4711120</t>
  </si>
  <si>
    <t>4120000</t>
  </si>
  <si>
    <t>4121000</t>
  </si>
  <si>
    <t>4121100</t>
  </si>
  <si>
    <t>22110024110679 / 1 д/с 1536/14</t>
  </si>
  <si>
    <t>22110010263320 / 2-д/с 305481</t>
  </si>
  <si>
    <t>Услуга по упорядочению архивных документов</t>
  </si>
  <si>
    <t>22110010348736 / 6/О.И</t>
  </si>
  <si>
    <t>"Узбекистон Республикаси кино сурат ва овозли хужжатлар маркази давлат архиви"</t>
  </si>
  <si>
    <t>усл. ед</t>
  </si>
  <si>
    <t>22110024370986 / 347/В-19</t>
  </si>
  <si>
    <t>22110010386134 / 111-П/1</t>
  </si>
  <si>
    <t>22110024386226 / 1916643259-1</t>
  </si>
  <si>
    <t>22110042399954 / 952-22</t>
  </si>
  <si>
    <t>22110024407045 / 1916377917</t>
  </si>
  <si>
    <t>Услуги по проектированию и разработке информационных технологий для сетей и систем</t>
  </si>
  <si>
    <t>22110010408913 / 11/19/1-V</t>
  </si>
  <si>
    <t>22110010104557 / 1-д/с 16358-М</t>
  </si>
  <si>
    <t>Тошкент шахар ЭТК АЖ</t>
  </si>
  <si>
    <t>кВт</t>
  </si>
  <si>
    <t>22110010441598 / 0503</t>
  </si>
  <si>
    <t>Услуги по передаче электроэнергии</t>
  </si>
  <si>
    <t>22110010443259 / 8479-2022/IJRO</t>
  </si>
  <si>
    <t>22110024445720 / 46434-1</t>
  </si>
  <si>
    <t>OOO Smart Asbob Servis</t>
  </si>
  <si>
    <t>Услуги по обслуживанию теплового счетчика</t>
  </si>
  <si>
    <t>22111008342135 / 309555</t>
  </si>
  <si>
    <t>Давлат тилида иш юритиш асосларини укитиш ва малака ошириш маркази</t>
  </si>
  <si>
    <t>Услуга по повышению квалификации работников</t>
  </si>
  <si>
    <t>22110010513752 / 501/2022-Tosh</t>
  </si>
  <si>
    <t>OOO"SELEN LUX"</t>
  </si>
  <si>
    <t>22111008353969 / 315726</t>
  </si>
  <si>
    <t>Energy Work</t>
  </si>
  <si>
    <t>Драйвер светодиодный</t>
  </si>
  <si>
    <t>22111008361951 / 322042</t>
  </si>
  <si>
    <t>дона</t>
  </si>
  <si>
    <t>PARFUME LUXE MCHJ</t>
  </si>
  <si>
    <t>Половая тряпка</t>
  </si>
  <si>
    <t>22111008360569 / 320965</t>
  </si>
  <si>
    <t>м</t>
  </si>
  <si>
    <t>ООО AQUAMARINE DIMAKS</t>
  </si>
  <si>
    <t>22111008353927 / 319669</t>
  </si>
  <si>
    <t>"O`ZBEKISTON POCHTASI" АЖ</t>
  </si>
  <si>
    <t>Почтовая марка</t>
  </si>
  <si>
    <t>22110010520657 / 47/12</t>
  </si>
  <si>
    <t>ООО "Driver`s Village Motor Group"</t>
  </si>
  <si>
    <t>Услуга по текущему ремонту транспортных средств</t>
  </si>
  <si>
    <t>22110045518491 / С-77</t>
  </si>
  <si>
    <t>PAIB "Avtoxojaligi"</t>
  </si>
  <si>
    <t>Аренда транспортных средств</t>
  </si>
  <si>
    <t>22110010532348 / 10</t>
  </si>
  <si>
    <t>KANS SHOP XK</t>
  </si>
  <si>
    <t>Скрепки металлические</t>
  </si>
  <si>
    <t>22111008387275 / 342323</t>
  </si>
  <si>
    <t>YaTT ISRAILOVA DILNOZA ERKINOVNA</t>
  </si>
  <si>
    <t>Клей</t>
  </si>
  <si>
    <t>22111008387031 / 342169</t>
  </si>
  <si>
    <t>22110010052236 / 3-д/с 950</t>
  </si>
  <si>
    <t>GLOBAL TEXNO TREYD MCHJ</t>
  </si>
  <si>
    <t>Клавиатура</t>
  </si>
  <si>
    <t>22111008410089 / 361008</t>
  </si>
  <si>
    <t>ООО JAUMKANS PAPER</t>
  </si>
  <si>
    <t>Зажим для бумаги</t>
  </si>
  <si>
    <t>22111008410006 / 360979</t>
  </si>
  <si>
    <t>ЧП SERGELI OBOD DIYOR</t>
  </si>
  <si>
    <t>22111008409980 / 360943</t>
  </si>
  <si>
    <t>BIRJA BUSINES MCHJ</t>
  </si>
  <si>
    <t>Кофе без кофеина</t>
  </si>
  <si>
    <t>22111008426881 / 374729</t>
  </si>
  <si>
    <t>кг</t>
  </si>
  <si>
    <t>ANVAR BIZNES SERVIS МЧЖ</t>
  </si>
  <si>
    <t>Часы</t>
  </si>
  <si>
    <t>Скотч</t>
  </si>
  <si>
    <t>22111008438404 / 383858</t>
  </si>
  <si>
    <t>22110045647397 / К-82</t>
  </si>
  <si>
    <t>COSMOC COSMETIC MCHJ</t>
  </si>
  <si>
    <t>Мыло хозяйственное твердое</t>
  </si>
  <si>
    <t>22111008502578 / 436194</t>
  </si>
  <si>
    <t>"INTERNATIONAL PAPER"ХК</t>
  </si>
  <si>
    <t>22111008537997 / 465663</t>
  </si>
  <si>
    <t>22110065684089 / 53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</si>
  <si>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</si>
  <si>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КО ОАО "Узбекистон"</t>
  </si>
  <si>
    <t>Авиабилет</t>
  </si>
  <si>
    <t>22110022181306 / 8/АК</t>
  </si>
  <si>
    <t>22110022181387 / 9/АК</t>
  </si>
  <si>
    <t>АО "UZBEKISTAN AIRWAYS"</t>
  </si>
  <si>
    <t>22110022220852 / 152</t>
  </si>
  <si>
    <t>22110022247911 / 190</t>
  </si>
  <si>
    <t>Настенное панно</t>
  </si>
  <si>
    <t>22110031327015 / 44</t>
  </si>
  <si>
    <t>22110031327016 / 43</t>
  </si>
  <si>
    <t>22110022334650 / 10/АК</t>
  </si>
  <si>
    <t>22110022350512 / 13/АК</t>
  </si>
  <si>
    <t>Сувениры с национальном орнаментом с нанесённым логотипом</t>
  </si>
  <si>
    <t>22110031518928 / 46</t>
  </si>
  <si>
    <t xml:space="preserve"> 22110022518701 / 16/АК</t>
  </si>
  <si>
    <t>22110031624217 / 52</t>
  </si>
  <si>
    <t>22110031633334 / 54</t>
  </si>
  <si>
    <t>ОБЩЕСТВО С ОГРАНИЧЕННОЙ ОТВЕТСТВЕННОСТЬЮ ALI QUSHJI CATERING</t>
  </si>
  <si>
    <t>Услуги по обеспечению питанием, осуществляемые по договору</t>
  </si>
  <si>
    <t>22110031629939 / 2</t>
  </si>
  <si>
    <t>INTER PRIME STEP MAS`ULIYATI CHEKLANGAN JAMIYAT</t>
  </si>
  <si>
    <t>Услуги по организации обеда</t>
  </si>
  <si>
    <t>22110031629952 / 01144</t>
  </si>
  <si>
    <t>OOO SMART-WINE</t>
  </si>
  <si>
    <t>ООО "SHAJARA"</t>
  </si>
  <si>
    <t>22110031630007 / 03/22</t>
  </si>
  <si>
    <t xml:space="preserve">22110031629988 / 2-06/2022 </t>
  </si>
  <si>
    <t>ООО "FAYZ FOOD"</t>
  </si>
  <si>
    <t>22110031630029 / 14/06</t>
  </si>
  <si>
    <t>ВМ захира жам.</t>
  </si>
  <si>
    <t>кам баҳоли</t>
  </si>
  <si>
    <t>Тўғридан тўғри (ЗРУ-684, абз. 3, ПП- 3953. пункт 2)</t>
  </si>
  <si>
    <t>Тўғридан тўғри (ЗРУ-684, абз. 3, ПП- 3953. пункт 11)</t>
  </si>
  <si>
    <t>Тўғридан тўғри (Решение правительства)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</si>
</sst>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#,##0.0_ ;[Red]\-#,##0.0\ "/>
    <numFmt numFmtId="166" formatCode="_-* #,##0.0_р_._-;\-* #,##0.0_р_._-;_-* &quot; &quot;??_р_._-;_-@_-"/>
    <numFmt numFmtId="167" formatCode="_-* #,##0.00_р_._-;\-* #,##0.00_р_._-;_-* &quot; &quot;??_р_.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_-* #,##0.0_р_._-;\-* #,##0.0_р_._-;_-* &quot;-&quot;??_р_._-;_-@_-"/>
    <numFmt numFmtId="171" formatCode="#,##0.0"/>
  </numFmts>
  <fonts count="4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9" fontId="43" fillId="0" borderId="0"/>
    <xf numFmtId="164" fontId="20" fillId="0" borderId="0" applyFont="0" applyFill="0" applyBorder="0" applyAlignment="0" applyProtection="0"/>
    <xf numFmtId="170" fontId="43" fillId="0" borderId="0"/>
  </cellStyleXfs>
  <cellXfs count="289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42" fillId="0" borderId="0" xfId="0" applyFont="1" applyAlignment="1">
      <alignment horizontal="left" vertical="top"/>
    </xf>
    <xf numFmtId="0" fontId="25" fillId="0" borderId="0" xfId="3" applyNumberFormat="1" applyFont="1" applyFill="1" applyBorder="1" applyProtection="1"/>
    <xf numFmtId="0" fontId="24" fillId="0" borderId="0" xfId="3" applyNumberFormat="1" applyFont="1" applyFill="1" applyBorder="1" applyAlignment="1" applyProtection="1">
      <alignment wrapText="1"/>
    </xf>
    <xf numFmtId="0" fontId="24" fillId="0" borderId="0" xfId="3" applyNumberFormat="1" applyFont="1" applyFill="1" applyBorder="1" applyAlignment="1" applyProtection="1">
      <alignment vertical="center" wrapText="1"/>
    </xf>
    <xf numFmtId="0" fontId="18" fillId="2" borderId="1" xfId="4" applyNumberFormat="1" applyFont="1" applyFill="1" applyBorder="1" applyAlignment="1" applyProtection="1">
      <alignment horizontal="left" vertical="center" wrapText="1"/>
    </xf>
    <xf numFmtId="166" fontId="18" fillId="2" borderId="1" xfId="5" applyNumberFormat="1" applyFont="1" applyFill="1" applyBorder="1" applyAlignment="1" applyProtection="1">
      <alignment horizontal="center" vertical="center" wrapText="1"/>
    </xf>
    <xf numFmtId="166" fontId="40" fillId="0" borderId="1" xfId="5" applyNumberFormat="1" applyFont="1" applyFill="1" applyBorder="1" applyAlignment="1" applyProtection="1">
      <alignment horizontal="center" vertical="center"/>
    </xf>
    <xf numFmtId="0" fontId="27" fillId="0" borderId="1" xfId="4" applyNumberFormat="1" applyFont="1" applyFill="1" applyBorder="1" applyAlignment="1" applyProtection="1">
      <alignment horizontal="left" vertical="center" wrapText="1"/>
    </xf>
    <xf numFmtId="166" fontId="27" fillId="0" borderId="1" xfId="5" applyNumberFormat="1" applyFont="1" applyFill="1" applyBorder="1" applyAlignment="1" applyProtection="1">
      <alignment horizontal="center" vertical="center" wrapText="1"/>
    </xf>
    <xf numFmtId="166" fontId="24" fillId="0" borderId="1" xfId="5" applyNumberFormat="1" applyFont="1" applyFill="1" applyBorder="1" applyAlignment="1" applyProtection="1">
      <alignment horizontal="center" vertical="center"/>
    </xf>
    <xf numFmtId="166" fontId="18" fillId="2" borderId="1" xfId="5" applyNumberFormat="1" applyFont="1" applyFill="1" applyBorder="1" applyAlignment="1" applyProtection="1">
      <alignment horizontal="left" vertical="center" wrapText="1"/>
    </xf>
    <xf numFmtId="166" fontId="27" fillId="0" borderId="1" xfId="5" applyNumberFormat="1" applyFont="1" applyFill="1" applyBorder="1" applyAlignment="1" applyProtection="1">
      <alignment horizontal="left" vertical="center" wrapText="1"/>
    </xf>
    <xf numFmtId="169" fontId="25" fillId="0" borderId="0" xfId="5" applyNumberFormat="1" applyFont="1" applyFill="1" applyBorder="1" applyProtection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49" fontId="40" fillId="0" borderId="1" xfId="0" applyNumberFormat="1" applyFont="1" applyFill="1" applyBorder="1" applyAlignment="1" applyProtection="1">
      <alignment horizontal="center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wrapText="1"/>
    </xf>
    <xf numFmtId="166" fontId="24" fillId="0" borderId="1" xfId="6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166" fontId="40" fillId="0" borderId="1" xfId="6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justify" vertical="center" wrapText="1"/>
    </xf>
    <xf numFmtId="49" fontId="24" fillId="0" borderId="1" xfId="0" applyNumberFormat="1" applyFont="1" applyFill="1" applyBorder="1" applyAlignment="1" applyProtection="1">
      <alignment wrapText="1"/>
    </xf>
    <xf numFmtId="49" fontId="24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horizontal="center" vertical="center" textRotation="90"/>
    </xf>
    <xf numFmtId="0" fontId="25" fillId="0" borderId="1" xfId="0" applyNumberFormat="1" applyFont="1" applyFill="1" applyBorder="1" applyAlignment="1" applyProtection="1">
      <alignment horizontal="center" vertical="center" textRotation="90" wrapText="1"/>
    </xf>
    <xf numFmtId="0" fontId="27" fillId="2" borderId="1" xfId="4" applyNumberFormat="1" applyFont="1" applyFill="1" applyBorder="1" applyAlignment="1" applyProtection="1">
      <alignment horizontal="center" vertical="center" wrapText="1"/>
    </xf>
    <xf numFmtId="0" fontId="18" fillId="2" borderId="1" xfId="4" applyNumberFormat="1" applyFont="1" applyFill="1" applyBorder="1" applyAlignment="1" applyProtection="1">
      <alignment horizontal="center" vertical="top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30" fillId="2" borderId="1" xfId="4" applyNumberFormat="1" applyFont="1" applyFill="1" applyBorder="1" applyAlignment="1" applyProtection="1">
      <alignment horizontal="justify" vertical="center" wrapText="1"/>
    </xf>
    <xf numFmtId="49" fontId="31" fillId="2" borderId="1" xfId="6" applyNumberFormat="1" applyFont="1" applyFill="1" applyBorder="1" applyAlignment="1" applyProtection="1">
      <alignment horizontal="center" vertical="center"/>
    </xf>
    <xf numFmtId="166" fontId="31" fillId="2" borderId="1" xfId="6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0" fontId="33" fillId="0" borderId="1" xfId="4" applyNumberFormat="1" applyFont="1" applyFill="1" applyBorder="1" applyAlignment="1" applyProtection="1">
      <alignment horizontal="left" vertical="center" wrapText="1"/>
    </xf>
    <xf numFmtId="49" fontId="34" fillId="2" borderId="1" xfId="6" applyNumberFormat="1" applyFont="1" applyFill="1" applyBorder="1" applyAlignment="1" applyProtection="1">
      <alignment horizontal="center" vertical="center"/>
    </xf>
    <xf numFmtId="166" fontId="34" fillId="2" borderId="1" xfId="6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/>
    </xf>
    <xf numFmtId="49" fontId="27" fillId="2" borderId="0" xfId="4" applyNumberFormat="1" applyFont="1" applyFill="1" applyBorder="1" applyAlignment="1" applyProtection="1">
      <alignment horizontal="left" vertical="center" wrapText="1"/>
    </xf>
    <xf numFmtId="0" fontId="43" fillId="0" borderId="0" xfId="3" applyNumberFormat="1" applyFont="1" applyFill="1" applyBorder="1" applyProtection="1"/>
    <xf numFmtId="0" fontId="43" fillId="0" borderId="0" xfId="3" applyNumberFormat="1" applyFont="1" applyFill="1" applyBorder="1" applyAlignment="1" applyProtection="1">
      <alignment horizontal="center"/>
    </xf>
    <xf numFmtId="0" fontId="24" fillId="0" borderId="0" xfId="3" applyNumberFormat="1" applyFont="1" applyFill="1" applyBorder="1" applyAlignment="1" applyProtection="1">
      <alignment vertical="center"/>
    </xf>
    <xf numFmtId="0" fontId="25" fillId="0" borderId="1" xfId="3" applyNumberFormat="1" applyFont="1" applyFill="1" applyBorder="1" applyAlignment="1" applyProtection="1">
      <alignment horizontal="center" vertical="center" textRotation="90"/>
    </xf>
    <xf numFmtId="0" fontId="25" fillId="0" borderId="1" xfId="3" applyNumberFormat="1" applyFont="1" applyFill="1" applyBorder="1" applyAlignment="1" applyProtection="1">
      <alignment horizontal="center" vertical="center" textRotation="90" wrapText="1"/>
    </xf>
    <xf numFmtId="0" fontId="29" fillId="0" borderId="1" xfId="3" applyNumberFormat="1" applyFont="1" applyFill="1" applyBorder="1" applyAlignment="1" applyProtection="1">
      <alignment horizontal="center" vertical="center"/>
    </xf>
    <xf numFmtId="49" fontId="29" fillId="0" borderId="1" xfId="3" applyNumberFormat="1" applyFont="1" applyFill="1" applyBorder="1" applyAlignment="1" applyProtection="1">
      <alignment horizontal="center" vertical="center"/>
    </xf>
    <xf numFmtId="49" fontId="31" fillId="2" borderId="1" xfId="7" applyNumberFormat="1" applyFont="1" applyFill="1" applyBorder="1" applyAlignment="1" applyProtection="1">
      <alignment horizontal="center" vertical="center"/>
    </xf>
    <xf numFmtId="166" fontId="31" fillId="2" borderId="1" xfId="7" applyNumberFormat="1" applyFont="1" applyFill="1" applyBorder="1" applyAlignment="1" applyProtection="1">
      <alignment horizontal="center" vertical="center"/>
    </xf>
    <xf numFmtId="0" fontId="32" fillId="0" borderId="1" xfId="3" applyNumberFormat="1" applyFont="1" applyFill="1" applyBorder="1" applyAlignment="1" applyProtection="1">
      <alignment horizontal="center" vertical="center"/>
    </xf>
    <xf numFmtId="49" fontId="32" fillId="0" borderId="1" xfId="3" applyNumberFormat="1" applyFont="1" applyFill="1" applyBorder="1" applyAlignment="1" applyProtection="1">
      <alignment horizontal="center" vertical="center"/>
    </xf>
    <xf numFmtId="49" fontId="34" fillId="2" borderId="1" xfId="7" applyNumberFormat="1" applyFont="1" applyFill="1" applyBorder="1" applyAlignment="1" applyProtection="1">
      <alignment horizontal="center" vertical="center"/>
    </xf>
    <xf numFmtId="166" fontId="34" fillId="2" borderId="1" xfId="7" applyNumberFormat="1" applyFont="1" applyFill="1" applyBorder="1" applyAlignment="1" applyProtection="1">
      <alignment horizontal="center" vertical="center"/>
    </xf>
    <xf numFmtId="0" fontId="24" fillId="0" borderId="0" xfId="3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Protection="1"/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17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167" fontId="1" fillId="2" borderId="1" xfId="6" applyNumberFormat="1" applyFont="1" applyFill="1" applyBorder="1" applyAlignment="1" applyProtection="1">
      <alignment horizontal="center" vertical="center"/>
    </xf>
    <xf numFmtId="167" fontId="2" fillId="2" borderId="1" xfId="6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center" vertical="center" textRotation="90" wrapText="1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30" fillId="2" borderId="1" xfId="4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3" fillId="2" borderId="1" xfId="4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68" fontId="25" fillId="0" borderId="0" xfId="0" applyNumberFormat="1" applyFont="1" applyFill="1" applyBorder="1" applyProtection="1"/>
    <xf numFmtId="0" fontId="36" fillId="0" borderId="0" xfId="0" applyNumberFormat="1" applyFont="1" applyFill="1" applyBorder="1" applyProtection="1"/>
    <xf numFmtId="0" fontId="25" fillId="0" borderId="1" xfId="0" applyNumberFormat="1" applyFont="1" applyFill="1" applyBorder="1" applyAlignment="1" applyProtection="1">
      <alignment horizontal="center" vertical="center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171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top" wrapText="1"/>
    </xf>
    <xf numFmtId="3" fontId="27" fillId="0" borderId="0" xfId="0" applyNumberFormat="1" applyFont="1" applyFill="1" applyAlignment="1">
      <alignment horizontal="left" vertical="top" wrapText="1"/>
    </xf>
    <xf numFmtId="3" fontId="27" fillId="0" borderId="0" xfId="0" applyNumberFormat="1" applyFont="1" applyFill="1" applyAlignment="1">
      <alignment horizontal="center" vertical="center" wrapText="1"/>
    </xf>
    <xf numFmtId="3" fontId="47" fillId="0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166" fontId="24" fillId="0" borderId="8" xfId="6" applyNumberFormat="1" applyFont="1" applyFill="1" applyBorder="1" applyAlignment="1" applyProtection="1">
      <alignment horizontal="center" vertical="center"/>
    </xf>
    <xf numFmtId="166" fontId="24" fillId="0" borderId="9" xfId="6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6" fontId="40" fillId="0" borderId="8" xfId="6" applyNumberFormat="1" applyFont="1" applyFill="1" applyBorder="1" applyAlignment="1" applyProtection="1">
      <alignment horizontal="center" vertical="center"/>
    </xf>
    <xf numFmtId="166" fontId="40" fillId="0" borderId="9" xfId="6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/>
    </xf>
    <xf numFmtId="0" fontId="28" fillId="0" borderId="8" xfId="0" applyNumberFormat="1" applyFont="1" applyFill="1" applyBorder="1" applyAlignment="1" applyProtection="1">
      <alignment horizontal="center"/>
    </xf>
    <xf numFmtId="0" fontId="28" fillId="0" borderId="14" xfId="0" applyNumberFormat="1" applyFont="1" applyFill="1" applyBorder="1" applyAlignment="1" applyProtection="1">
      <alignment horizontal="center"/>
    </xf>
    <xf numFmtId="0" fontId="28" fillId="0" borderId="9" xfId="0" applyNumberFormat="1" applyFont="1" applyFill="1" applyBorder="1" applyAlignment="1" applyProtection="1">
      <alignment horizontal="center"/>
    </xf>
    <xf numFmtId="0" fontId="24" fillId="0" borderId="0" xfId="3" applyNumberFormat="1" applyFont="1" applyFill="1" applyBorder="1" applyAlignment="1" applyProtection="1">
      <alignment horizontal="left" vertical="center"/>
    </xf>
    <xf numFmtId="0" fontId="43" fillId="0" borderId="0" xfId="3" applyNumberFormat="1" applyFont="1" applyFill="1" applyBorder="1" applyAlignment="1" applyProtection="1">
      <alignment horizontal="center"/>
    </xf>
    <xf numFmtId="0" fontId="23" fillId="0" borderId="0" xfId="3" applyNumberFormat="1" applyFont="1" applyFill="1" applyBorder="1" applyAlignment="1" applyProtection="1">
      <alignment horizontal="center" vertical="center" wrapText="1"/>
    </xf>
    <xf numFmtId="0" fontId="43" fillId="0" borderId="0" xfId="3" applyNumberFormat="1" applyFont="1" applyFill="1" applyBorder="1" applyAlignment="1" applyProtection="1">
      <alignment horizontal="center" vertical="top" wrapText="1"/>
    </xf>
    <xf numFmtId="0" fontId="24" fillId="0" borderId="0" xfId="3" applyNumberFormat="1" applyFont="1" applyFill="1" applyBorder="1" applyAlignment="1" applyProtection="1">
      <alignment horizontal="center" vertical="center"/>
    </xf>
    <xf numFmtId="0" fontId="24" fillId="0" borderId="0" xfId="3" applyNumberFormat="1" applyFont="1" applyFill="1" applyBorder="1" applyAlignment="1" applyProtection="1">
      <alignment horizontal="center"/>
    </xf>
    <xf numFmtId="0" fontId="24" fillId="0" borderId="0" xfId="3" applyNumberFormat="1" applyFont="1" applyFill="1" applyBorder="1" applyAlignment="1" applyProtection="1">
      <alignment horizontal="left"/>
    </xf>
    <xf numFmtId="0" fontId="28" fillId="0" borderId="8" xfId="3" applyNumberFormat="1" applyFont="1" applyFill="1" applyBorder="1" applyAlignment="1" applyProtection="1">
      <alignment horizontal="center"/>
    </xf>
    <xf numFmtId="0" fontId="28" fillId="0" borderId="14" xfId="3" applyNumberFormat="1" applyFont="1" applyFill="1" applyBorder="1" applyAlignment="1" applyProtection="1">
      <alignment horizontal="center"/>
    </xf>
    <xf numFmtId="0" fontId="28" fillId="0" borderId="9" xfId="3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0" borderId="8" xfId="0" applyNumberFormat="1" applyFont="1" applyFill="1" applyBorder="1" applyAlignment="1" applyProtection="1">
      <alignment wrapText="1"/>
    </xf>
    <xf numFmtId="0" fontId="25" fillId="0" borderId="14" xfId="0" applyNumberFormat="1" applyFont="1" applyFill="1" applyBorder="1" applyAlignment="1" applyProtection="1">
      <alignment wrapText="1"/>
    </xf>
    <xf numFmtId="0" fontId="25" fillId="0" borderId="9" xfId="0" applyNumberFormat="1" applyFont="1" applyFill="1" applyBorder="1" applyAlignment="1" applyProtection="1">
      <alignment wrapText="1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0" fontId="28" fillId="0" borderId="14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left" wrapText="1"/>
    </xf>
    <xf numFmtId="0" fontId="28" fillId="0" borderId="14" xfId="0" applyNumberFormat="1" applyFont="1" applyFill="1" applyBorder="1" applyAlignment="1" applyProtection="1">
      <alignment horizontal="left" wrapText="1"/>
    </xf>
    <xf numFmtId="0" fontId="28" fillId="0" borderId="9" xfId="0" applyNumberFormat="1" applyFont="1" applyFill="1" applyBorder="1" applyAlignment="1" applyProtection="1">
      <alignment horizontal="left" wrapText="1"/>
    </xf>
    <xf numFmtId="0" fontId="28" fillId="0" borderId="8" xfId="0" applyNumberFormat="1" applyFont="1" applyFill="1" applyBorder="1" applyAlignment="1" applyProtection="1">
      <alignment wrapText="1"/>
    </xf>
    <xf numFmtId="0" fontId="28" fillId="0" borderId="14" xfId="0" applyNumberFormat="1" applyFont="1" applyFill="1" applyBorder="1" applyAlignment="1" applyProtection="1">
      <alignment wrapText="1"/>
    </xf>
    <xf numFmtId="0" fontId="28" fillId="0" borderId="9" xfId="0" applyNumberFormat="1" applyFont="1" applyFill="1" applyBorder="1" applyAlignment="1" applyProtection="1">
      <alignment wrapText="1"/>
    </xf>
    <xf numFmtId="16" fontId="28" fillId="0" borderId="8" xfId="0" applyNumberFormat="1" applyFont="1" applyFill="1" applyBorder="1" applyAlignment="1" applyProtection="1">
      <alignment wrapText="1"/>
    </xf>
    <xf numFmtId="0" fontId="28" fillId="0" borderId="1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 wrapText="1"/>
    </xf>
    <xf numFmtId="0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" xfId="6" builtinId="3"/>
    <cellStyle name="Финансовый 2" xfId="2" xr:uid="{00000000-0005-0000-0000-000005000000}"/>
    <cellStyle name="Финансовый 3" xfId="5" xr:uid="{00000000-0005-0000-0000-000006000000}"/>
    <cellStyle name="Финансовый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9" name="QR-Code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7" name="QR-Code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4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C16" sqref="C16"/>
    </sheetView>
  </sheetViews>
  <sheetFormatPr defaultColWidth="9.140625" defaultRowHeight="18.75" x14ac:dyDescent="0.3"/>
  <cols>
    <col min="1" max="1" width="6.7109375" style="8" customWidth="1"/>
    <col min="2" max="2" width="53.140625" style="8" customWidth="1"/>
    <col min="3" max="6" width="20.7109375" style="8" customWidth="1"/>
    <col min="7" max="7" width="32.85546875" style="8" customWidth="1"/>
    <col min="8" max="18" width="15.7109375" style="8" customWidth="1"/>
    <col min="19" max="30" width="9.140625" style="8"/>
    <col min="31" max="16384" width="9.140625" style="10"/>
  </cols>
  <sheetData>
    <row r="1" spans="1:30" ht="75" customHeight="1" x14ac:dyDescent="0.3">
      <c r="F1" s="175" t="s">
        <v>74</v>
      </c>
      <c r="G1" s="176"/>
    </row>
    <row r="2" spans="1:30" x14ac:dyDescent="0.3">
      <c r="F2" s="177"/>
      <c r="G2" s="177"/>
    </row>
    <row r="3" spans="1:30" ht="4.5" customHeight="1" x14ac:dyDescent="0.3">
      <c r="F3" s="177"/>
      <c r="G3" s="177"/>
    </row>
    <row r="4" spans="1:30" x14ac:dyDescent="0.3">
      <c r="F4" s="177"/>
      <c r="G4" s="177"/>
    </row>
    <row r="5" spans="1:30" ht="3.75" customHeight="1" x14ac:dyDescent="0.3"/>
    <row r="6" spans="1:30" ht="57.6" customHeight="1" x14ac:dyDescent="0.3">
      <c r="A6" s="180" t="s">
        <v>85</v>
      </c>
      <c r="B6" s="180"/>
      <c r="C6" s="180"/>
      <c r="D6" s="180"/>
      <c r="E6" s="180"/>
      <c r="F6" s="180"/>
      <c r="G6" s="180"/>
    </row>
    <row r="7" spans="1:30" x14ac:dyDescent="0.3">
      <c r="A7" s="181" t="s">
        <v>81</v>
      </c>
      <c r="B7" s="181"/>
      <c r="C7" s="181"/>
      <c r="D7" s="181"/>
      <c r="E7" s="181"/>
      <c r="F7" s="181"/>
      <c r="G7" s="181"/>
    </row>
    <row r="8" spans="1:30" x14ac:dyDescent="0.3">
      <c r="G8" s="11"/>
    </row>
    <row r="9" spans="1:30" ht="32.450000000000003" customHeight="1" x14ac:dyDescent="0.3">
      <c r="A9" s="182" t="s">
        <v>13</v>
      </c>
      <c r="B9" s="182" t="s">
        <v>6</v>
      </c>
      <c r="C9" s="182" t="s">
        <v>0</v>
      </c>
      <c r="D9" s="182"/>
      <c r="E9" s="182"/>
      <c r="F9" s="182"/>
      <c r="G9" s="182"/>
      <c r="H9" s="12"/>
      <c r="I9" s="12"/>
      <c r="J9" s="12"/>
      <c r="K9" s="12"/>
    </row>
    <row r="10" spans="1:30" x14ac:dyDescent="0.3">
      <c r="A10" s="182"/>
      <c r="B10" s="182"/>
      <c r="C10" s="182" t="s">
        <v>5</v>
      </c>
      <c r="D10" s="182" t="s">
        <v>1</v>
      </c>
      <c r="E10" s="182"/>
      <c r="F10" s="182"/>
      <c r="G10" s="182"/>
    </row>
    <row r="11" spans="1:30" ht="112.5" x14ac:dyDescent="0.3">
      <c r="A11" s="182"/>
      <c r="B11" s="182"/>
      <c r="C11" s="182"/>
      <c r="D11" s="9" t="s">
        <v>2</v>
      </c>
      <c r="E11" s="60" t="s">
        <v>79</v>
      </c>
      <c r="F11" s="9" t="s">
        <v>3</v>
      </c>
      <c r="G11" s="9" t="s">
        <v>4</v>
      </c>
    </row>
    <row r="12" spans="1:30" ht="37.5" x14ac:dyDescent="0.3">
      <c r="A12" s="18">
        <v>1</v>
      </c>
      <c r="B12" s="97" t="s">
        <v>561</v>
      </c>
      <c r="C12" s="23">
        <f>SUM(D12:G12)</f>
        <v>17501392000</v>
      </c>
      <c r="D12" s="18">
        <v>11278519000</v>
      </c>
      <c r="E12" s="18">
        <v>2793722000</v>
      </c>
      <c r="F12" s="18">
        <v>3429151000</v>
      </c>
      <c r="G12" s="18">
        <v>0</v>
      </c>
    </row>
    <row r="13" spans="1:30" s="17" customFormat="1" ht="28.5" customHeight="1" x14ac:dyDescent="0.3">
      <c r="A13" s="178" t="s">
        <v>21</v>
      </c>
      <c r="B13" s="179"/>
      <c r="C13" s="15">
        <f>SUM(C12:C12)</f>
        <v>17501392000</v>
      </c>
      <c r="D13" s="15">
        <f>SUM(D12:D12)</f>
        <v>11278519000</v>
      </c>
      <c r="E13" s="60"/>
      <c r="F13" s="15">
        <f>SUM(F12:F12)</f>
        <v>3429151000</v>
      </c>
      <c r="G13" s="47">
        <f>SUM(G12:G12)</f>
        <v>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x14ac:dyDescent="0.3">
      <c r="B14" s="69" t="s">
        <v>80</v>
      </c>
    </row>
  </sheetData>
  <mergeCells count="12">
    <mergeCell ref="F1:G1"/>
    <mergeCell ref="F2:G2"/>
    <mergeCell ref="F3:G3"/>
    <mergeCell ref="F4:G4"/>
    <mergeCell ref="A13:B1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workbookViewId="0">
      <selection activeCell="G23" sqref="G23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115"/>
      <c r="B1" s="115"/>
      <c r="C1" s="115"/>
      <c r="D1" s="115"/>
      <c r="E1" s="242" t="s">
        <v>90</v>
      </c>
      <c r="F1" s="242"/>
      <c r="G1" s="242"/>
      <c r="H1" s="242"/>
      <c r="I1" s="242"/>
    </row>
    <row r="2" spans="1:9" ht="33.6" customHeight="1" x14ac:dyDescent="0.25">
      <c r="A2" s="243" t="s">
        <v>91</v>
      </c>
      <c r="B2" s="243"/>
      <c r="C2" s="243"/>
      <c r="D2" s="243"/>
      <c r="E2" s="243"/>
      <c r="F2" s="243"/>
      <c r="G2" s="243"/>
      <c r="H2" s="243"/>
      <c r="I2" s="243"/>
    </row>
    <row r="3" spans="1:9" ht="15" customHeight="1" x14ac:dyDescent="0.25">
      <c r="A3" s="244" t="s">
        <v>563</v>
      </c>
      <c r="B3" s="244"/>
      <c r="C3" s="244"/>
      <c r="D3" s="244"/>
      <c r="E3" s="244"/>
      <c r="F3" s="244"/>
      <c r="G3" s="244"/>
      <c r="H3" s="244"/>
      <c r="I3" s="244"/>
    </row>
    <row r="4" spans="1:9" ht="9.75" customHeight="1" x14ac:dyDescent="0.25">
      <c r="A4" s="116"/>
      <c r="B4" s="116"/>
      <c r="C4" s="116"/>
      <c r="D4" s="116"/>
      <c r="E4" s="116"/>
      <c r="F4" s="116"/>
      <c r="G4" s="115"/>
      <c r="H4" s="115"/>
      <c r="I4" s="115"/>
    </row>
    <row r="5" spans="1:9" ht="13.5" customHeight="1" x14ac:dyDescent="0.25">
      <c r="A5" s="117"/>
      <c r="B5" s="240" t="s">
        <v>92</v>
      </c>
      <c r="C5" s="240"/>
      <c r="D5" s="240"/>
      <c r="E5" s="245" t="s">
        <v>93</v>
      </c>
      <c r="F5" s="245"/>
      <c r="G5" s="245"/>
      <c r="H5" s="245"/>
      <c r="I5" s="245"/>
    </row>
    <row r="6" spans="1:9" ht="13.5" customHeight="1" x14ac:dyDescent="0.25">
      <c r="A6" s="117" t="s">
        <v>94</v>
      </c>
      <c r="B6" s="240" t="s">
        <v>245</v>
      </c>
      <c r="C6" s="240"/>
      <c r="D6" s="240"/>
      <c r="E6" s="241"/>
      <c r="F6" s="241"/>
      <c r="G6" s="241"/>
      <c r="H6" s="241"/>
      <c r="I6" s="241"/>
    </row>
    <row r="7" spans="1:9" ht="13.5" customHeight="1" x14ac:dyDescent="0.25">
      <c r="A7" s="117"/>
      <c r="B7" s="240" t="s">
        <v>96</v>
      </c>
      <c r="C7" s="240"/>
      <c r="D7" s="240"/>
      <c r="E7" s="241" t="s">
        <v>564</v>
      </c>
      <c r="F7" s="241"/>
      <c r="G7" s="241"/>
      <c r="H7" s="241"/>
      <c r="I7" s="241"/>
    </row>
    <row r="8" spans="1:9" ht="13.5" customHeight="1" x14ac:dyDescent="0.25">
      <c r="A8" s="117"/>
      <c r="B8" s="240" t="s">
        <v>97</v>
      </c>
      <c r="C8" s="240"/>
      <c r="D8" s="240"/>
      <c r="E8" s="241"/>
      <c r="F8" s="241"/>
      <c r="G8" s="241"/>
      <c r="H8" s="241"/>
      <c r="I8" s="241"/>
    </row>
    <row r="9" spans="1:9" ht="13.5" customHeight="1" x14ac:dyDescent="0.25">
      <c r="A9" s="117"/>
      <c r="B9" s="240" t="s">
        <v>98</v>
      </c>
      <c r="C9" s="240"/>
      <c r="D9" s="240"/>
      <c r="E9" s="241"/>
      <c r="F9" s="241"/>
      <c r="G9" s="241"/>
      <c r="H9" s="241"/>
      <c r="I9" s="241"/>
    </row>
    <row r="10" spans="1:9" ht="13.5" customHeight="1" x14ac:dyDescent="0.25">
      <c r="A10" s="117"/>
      <c r="B10" s="240" t="s">
        <v>99</v>
      </c>
      <c r="C10" s="240"/>
      <c r="D10" s="240"/>
      <c r="E10" s="241"/>
      <c r="F10" s="241"/>
      <c r="G10" s="241"/>
      <c r="H10" s="241"/>
      <c r="I10" s="241"/>
    </row>
    <row r="11" spans="1:9" ht="13.5" customHeight="1" x14ac:dyDescent="0.25">
      <c r="A11" s="117"/>
      <c r="B11" s="240" t="s">
        <v>100</v>
      </c>
      <c r="C11" s="240"/>
      <c r="D11" s="240"/>
      <c r="E11" s="241" t="s">
        <v>246</v>
      </c>
      <c r="F11" s="241"/>
      <c r="G11" s="241"/>
      <c r="H11" s="241"/>
      <c r="I11" s="241"/>
    </row>
    <row r="12" spans="1:9" ht="8.2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</row>
    <row r="13" spans="1:9" ht="54" x14ac:dyDescent="0.25">
      <c r="A13" s="118" t="s">
        <v>102</v>
      </c>
      <c r="B13" s="119" t="s">
        <v>103</v>
      </c>
      <c r="C13" s="118" t="s">
        <v>104</v>
      </c>
      <c r="D13" s="120" t="s">
        <v>105</v>
      </c>
      <c r="E13" s="120" t="s">
        <v>106</v>
      </c>
      <c r="F13" s="120" t="s">
        <v>107</v>
      </c>
      <c r="G13" s="120" t="s">
        <v>108</v>
      </c>
      <c r="H13" s="120" t="s">
        <v>109</v>
      </c>
      <c r="I13" s="120" t="s">
        <v>110</v>
      </c>
    </row>
    <row r="14" spans="1:9" ht="15" customHeight="1" x14ac:dyDescent="0.25">
      <c r="A14" s="247" t="s">
        <v>111</v>
      </c>
      <c r="B14" s="248"/>
      <c r="C14" s="249"/>
      <c r="D14" s="121" t="s">
        <v>112</v>
      </c>
      <c r="E14" s="121">
        <v>1</v>
      </c>
      <c r="F14" s="121">
        <v>2</v>
      </c>
      <c r="G14" s="121">
        <v>3</v>
      </c>
      <c r="H14" s="121">
        <v>4</v>
      </c>
      <c r="I14" s="121">
        <v>5</v>
      </c>
    </row>
    <row r="15" spans="1:9" x14ac:dyDescent="0.25">
      <c r="A15" s="122" t="s">
        <v>142</v>
      </c>
      <c r="B15" s="122" t="s">
        <v>143</v>
      </c>
      <c r="C15" s="123" t="s">
        <v>115</v>
      </c>
      <c r="D15" s="124" t="s">
        <v>144</v>
      </c>
      <c r="E15" s="125" t="s">
        <v>117</v>
      </c>
      <c r="F15" s="126">
        <v>60318.2</v>
      </c>
      <c r="G15" s="126">
        <v>0</v>
      </c>
      <c r="H15" s="126">
        <v>36900.400000000001</v>
      </c>
      <c r="I15" s="126">
        <v>36900.400000000001</v>
      </c>
    </row>
    <row r="16" spans="1:9" x14ac:dyDescent="0.25">
      <c r="A16" s="122" t="s">
        <v>142</v>
      </c>
      <c r="B16" s="122" t="s">
        <v>114</v>
      </c>
      <c r="C16" s="123" t="s">
        <v>115</v>
      </c>
      <c r="D16" s="124" t="s">
        <v>145</v>
      </c>
      <c r="E16" s="125" t="s">
        <v>120</v>
      </c>
      <c r="F16" s="126">
        <v>60318.2</v>
      </c>
      <c r="G16" s="126">
        <v>0</v>
      </c>
      <c r="H16" s="126">
        <v>36900.400000000001</v>
      </c>
      <c r="I16" s="126">
        <v>36900.400000000001</v>
      </c>
    </row>
    <row r="17" spans="1:9" x14ac:dyDescent="0.25">
      <c r="A17" s="127" t="s">
        <v>142</v>
      </c>
      <c r="B17" s="127" t="s">
        <v>118</v>
      </c>
      <c r="C17" s="128" t="s">
        <v>115</v>
      </c>
      <c r="D17" s="129" t="s">
        <v>147</v>
      </c>
      <c r="E17" s="130" t="s">
        <v>123</v>
      </c>
      <c r="F17" s="131">
        <v>5191.7</v>
      </c>
      <c r="G17" s="131">
        <v>0</v>
      </c>
      <c r="H17" s="131">
        <v>0</v>
      </c>
      <c r="I17" s="131">
        <v>0</v>
      </c>
    </row>
    <row r="18" spans="1:9" x14ac:dyDescent="0.25">
      <c r="A18" s="127" t="s">
        <v>142</v>
      </c>
      <c r="B18" s="127" t="s">
        <v>146</v>
      </c>
      <c r="C18" s="128" t="s">
        <v>115</v>
      </c>
      <c r="D18" s="129" t="s">
        <v>247</v>
      </c>
      <c r="E18" s="130" t="s">
        <v>126</v>
      </c>
      <c r="F18" s="131">
        <v>55126.5</v>
      </c>
      <c r="G18" s="131">
        <v>0</v>
      </c>
      <c r="H18" s="131">
        <v>36900.400000000001</v>
      </c>
      <c r="I18" s="131">
        <v>36900.400000000001</v>
      </c>
    </row>
    <row r="19" spans="1:9" x14ac:dyDescent="0.25">
      <c r="A19" s="122" t="s">
        <v>223</v>
      </c>
      <c r="B19" s="122" t="s">
        <v>143</v>
      </c>
      <c r="C19" s="123" t="s">
        <v>115</v>
      </c>
      <c r="D19" s="124" t="s">
        <v>227</v>
      </c>
      <c r="E19" s="125" t="s">
        <v>129</v>
      </c>
      <c r="F19" s="126">
        <v>1079600</v>
      </c>
      <c r="G19" s="126">
        <v>0</v>
      </c>
      <c r="H19" s="126">
        <v>784192.2</v>
      </c>
      <c r="I19" s="126">
        <v>561046.4</v>
      </c>
    </row>
    <row r="20" spans="1:9" x14ac:dyDescent="0.25">
      <c r="A20" s="122" t="s">
        <v>223</v>
      </c>
      <c r="B20" s="122" t="s">
        <v>133</v>
      </c>
      <c r="C20" s="123" t="s">
        <v>115</v>
      </c>
      <c r="D20" s="124" t="s">
        <v>229</v>
      </c>
      <c r="E20" s="125" t="s">
        <v>132</v>
      </c>
      <c r="F20" s="126">
        <v>1079600</v>
      </c>
      <c r="G20" s="126">
        <v>0</v>
      </c>
      <c r="H20" s="126">
        <v>784192.2</v>
      </c>
      <c r="I20" s="126">
        <v>561046.4</v>
      </c>
    </row>
    <row r="21" spans="1:9" x14ac:dyDescent="0.25">
      <c r="A21" s="122" t="s">
        <v>223</v>
      </c>
      <c r="B21" s="122" t="s">
        <v>136</v>
      </c>
      <c r="C21" s="123" t="s">
        <v>115</v>
      </c>
      <c r="D21" s="124" t="s">
        <v>230</v>
      </c>
      <c r="E21" s="125" t="s">
        <v>135</v>
      </c>
      <c r="F21" s="126">
        <v>1079600</v>
      </c>
      <c r="G21" s="126">
        <v>0</v>
      </c>
      <c r="H21" s="126">
        <v>784192.2</v>
      </c>
      <c r="I21" s="126">
        <v>561046.4</v>
      </c>
    </row>
    <row r="22" spans="1:9" x14ac:dyDescent="0.25">
      <c r="A22" s="122" t="s">
        <v>223</v>
      </c>
      <c r="B22" s="122" t="s">
        <v>136</v>
      </c>
      <c r="C22" s="123" t="s">
        <v>121</v>
      </c>
      <c r="D22" s="124" t="s">
        <v>229</v>
      </c>
      <c r="E22" s="125" t="s">
        <v>138</v>
      </c>
      <c r="F22" s="126">
        <v>1079600</v>
      </c>
      <c r="G22" s="126">
        <v>0</v>
      </c>
      <c r="H22" s="126">
        <v>784192.2</v>
      </c>
      <c r="I22" s="126">
        <v>561046.4</v>
      </c>
    </row>
    <row r="23" spans="1:9" x14ac:dyDescent="0.25">
      <c r="A23" s="127" t="s">
        <v>223</v>
      </c>
      <c r="B23" s="127" t="s">
        <v>136</v>
      </c>
      <c r="C23" s="128" t="s">
        <v>234</v>
      </c>
      <c r="D23" s="129" t="s">
        <v>235</v>
      </c>
      <c r="E23" s="130" t="s">
        <v>140</v>
      </c>
      <c r="F23" s="131">
        <v>1079600</v>
      </c>
      <c r="G23" s="131">
        <v>0</v>
      </c>
      <c r="H23" s="131">
        <v>784192.2</v>
      </c>
      <c r="I23" s="131">
        <v>561046.4</v>
      </c>
    </row>
    <row r="24" spans="1:9" x14ac:dyDescent="0.25">
      <c r="A24" s="122" t="s">
        <v>130</v>
      </c>
      <c r="B24" s="122" t="s">
        <v>130</v>
      </c>
      <c r="C24" s="123" t="s">
        <v>130</v>
      </c>
      <c r="D24" s="124" t="s">
        <v>237</v>
      </c>
      <c r="E24" s="125" t="s">
        <v>114</v>
      </c>
      <c r="F24" s="126">
        <v>1139918.2</v>
      </c>
      <c r="G24" s="126">
        <v>821092.6</v>
      </c>
      <c r="H24" s="126">
        <v>821092.6</v>
      </c>
      <c r="I24" s="126">
        <v>597946.80000000005</v>
      </c>
    </row>
    <row r="25" spans="1:9" x14ac:dyDescent="0.25">
      <c r="A25" s="122" t="s">
        <v>130</v>
      </c>
      <c r="B25" s="122" t="s">
        <v>130</v>
      </c>
      <c r="C25" s="123" t="s">
        <v>130</v>
      </c>
      <c r="D25" s="124" t="s">
        <v>239</v>
      </c>
      <c r="E25" s="125" t="s">
        <v>118</v>
      </c>
      <c r="F25" s="126">
        <v>1139918.2</v>
      </c>
      <c r="G25" s="126">
        <v>821092.6</v>
      </c>
      <c r="H25" s="126">
        <v>821092.6</v>
      </c>
      <c r="I25" s="126">
        <v>597946.80000000005</v>
      </c>
    </row>
    <row r="26" spans="1:9" x14ac:dyDescent="0.25">
      <c r="A26" s="115"/>
      <c r="B26" s="115"/>
      <c r="C26" s="115"/>
      <c r="D26" s="115"/>
      <c r="E26" s="115"/>
      <c r="F26" s="115"/>
      <c r="G26" s="115"/>
      <c r="H26" s="115"/>
      <c r="I26" s="115"/>
    </row>
    <row r="27" spans="1:9" x14ac:dyDescent="0.25">
      <c r="A27" s="115"/>
      <c r="B27" s="115"/>
      <c r="C27" s="115"/>
      <c r="D27" s="115"/>
      <c r="E27" s="115"/>
      <c r="F27" s="115"/>
      <c r="G27" s="115"/>
      <c r="H27" s="115"/>
      <c r="I27" s="115"/>
    </row>
    <row r="28" spans="1:9" ht="21" customHeight="1" x14ac:dyDescent="0.25">
      <c r="A28" s="115"/>
      <c r="B28" s="115"/>
      <c r="C28" s="115"/>
      <c r="D28" s="132" t="s">
        <v>241</v>
      </c>
      <c r="E28" s="246" t="s">
        <v>242</v>
      </c>
      <c r="F28" s="246"/>
      <c r="G28" s="246"/>
      <c r="H28" s="117" t="s">
        <v>243</v>
      </c>
      <c r="I28" s="117"/>
    </row>
    <row r="29" spans="1:9" ht="14.25" customHeight="1" x14ac:dyDescent="0.25">
      <c r="A29" s="115"/>
      <c r="B29" s="115"/>
      <c r="C29" s="115"/>
      <c r="D29" s="133" t="s">
        <v>244</v>
      </c>
      <c r="E29" s="115"/>
      <c r="F29" s="115"/>
      <c r="G29" s="115"/>
      <c r="H29" s="115"/>
      <c r="I29" s="115"/>
    </row>
    <row r="30" spans="1:9" ht="15" customHeight="1" x14ac:dyDescent="0.25">
      <c r="A30" s="115"/>
      <c r="B30" s="115"/>
      <c r="C30" s="115"/>
      <c r="D30" s="116"/>
      <c r="E30" s="115"/>
      <c r="F30" s="115"/>
      <c r="G30" s="115"/>
      <c r="H30" s="115"/>
      <c r="I30" s="115"/>
    </row>
  </sheetData>
  <mergeCells count="19">
    <mergeCell ref="E28:G2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5"/>
  <sheetViews>
    <sheetView showGridLines="0" workbookViewId="0">
      <selection activeCell="G18" sqref="G18"/>
    </sheetView>
  </sheetViews>
  <sheetFormatPr defaultRowHeight="15" customHeight="1" x14ac:dyDescent="0.25"/>
  <cols>
    <col min="1" max="1" width="3.85546875" style="134" customWidth="1"/>
    <col min="2" max="2" width="6.28515625" style="134" customWidth="1"/>
    <col min="3" max="3" width="4.7109375" style="134" customWidth="1"/>
    <col min="4" max="4" width="59.7109375" style="134" customWidth="1"/>
    <col min="5" max="5" width="8" style="134" customWidth="1"/>
    <col min="6" max="9" width="13.85546875" style="134" customWidth="1"/>
    <col min="10" max="16384" width="9.140625" style="134"/>
  </cols>
  <sheetData>
    <row r="1" spans="1:9" ht="33" customHeight="1" x14ac:dyDescent="0.25">
      <c r="E1" s="252" t="s">
        <v>90</v>
      </c>
      <c r="F1" s="252"/>
      <c r="G1" s="252"/>
      <c r="H1" s="252"/>
      <c r="I1" s="252"/>
    </row>
    <row r="2" spans="1:9" ht="33.6" customHeight="1" x14ac:dyDescent="0.25">
      <c r="A2" s="253" t="s">
        <v>91</v>
      </c>
      <c r="B2" s="253"/>
      <c r="C2" s="253"/>
      <c r="D2" s="253"/>
      <c r="E2" s="253"/>
      <c r="F2" s="253"/>
      <c r="G2" s="253"/>
      <c r="H2" s="253"/>
      <c r="I2" s="253"/>
    </row>
    <row r="3" spans="1:9" ht="15" customHeight="1" x14ac:dyDescent="0.25">
      <c r="A3" s="254" t="s">
        <v>563</v>
      </c>
      <c r="B3" s="254"/>
      <c r="C3" s="254"/>
      <c r="D3" s="254"/>
      <c r="E3" s="254"/>
      <c r="F3" s="254"/>
      <c r="G3" s="254"/>
      <c r="H3" s="254"/>
      <c r="I3" s="254"/>
    </row>
    <row r="4" spans="1:9" ht="9.75" customHeight="1" x14ac:dyDescent="0.25">
      <c r="A4" s="135"/>
      <c r="B4" s="135"/>
      <c r="C4" s="135"/>
      <c r="D4" s="135"/>
      <c r="E4" s="135"/>
      <c r="F4" s="135"/>
    </row>
    <row r="5" spans="1:9" ht="13.5" customHeight="1" x14ac:dyDescent="0.25">
      <c r="A5" s="136"/>
      <c r="B5" s="250" t="s">
        <v>92</v>
      </c>
      <c r="C5" s="250"/>
      <c r="D5" s="250"/>
      <c r="E5" s="255" t="s">
        <v>93</v>
      </c>
      <c r="F5" s="255"/>
      <c r="G5" s="255"/>
      <c r="H5" s="255"/>
      <c r="I5" s="255"/>
    </row>
    <row r="6" spans="1:9" ht="13.5" customHeight="1" x14ac:dyDescent="0.25">
      <c r="A6" s="136" t="s">
        <v>94</v>
      </c>
      <c r="B6" s="250" t="s">
        <v>571</v>
      </c>
      <c r="C6" s="250"/>
      <c r="D6" s="250"/>
      <c r="E6" s="251"/>
      <c r="F6" s="251"/>
      <c r="G6" s="251"/>
      <c r="H6" s="251"/>
      <c r="I6" s="251"/>
    </row>
    <row r="7" spans="1:9" ht="13.5" customHeight="1" x14ac:dyDescent="0.25">
      <c r="A7" s="136"/>
      <c r="B7" s="250" t="s">
        <v>96</v>
      </c>
      <c r="C7" s="250"/>
      <c r="D7" s="250"/>
      <c r="E7" s="251" t="s">
        <v>564</v>
      </c>
      <c r="F7" s="251"/>
      <c r="G7" s="251"/>
      <c r="H7" s="251"/>
      <c r="I7" s="251"/>
    </row>
    <row r="8" spans="1:9" ht="13.5" customHeight="1" x14ac:dyDescent="0.25">
      <c r="A8" s="136"/>
      <c r="B8" s="250" t="s">
        <v>97</v>
      </c>
      <c r="C8" s="250"/>
      <c r="D8" s="250"/>
      <c r="E8" s="251"/>
      <c r="F8" s="251"/>
      <c r="G8" s="251"/>
      <c r="H8" s="251"/>
      <c r="I8" s="251"/>
    </row>
    <row r="9" spans="1:9" ht="13.5" customHeight="1" x14ac:dyDescent="0.25">
      <c r="A9" s="136"/>
      <c r="B9" s="250" t="s">
        <v>98</v>
      </c>
      <c r="C9" s="250"/>
      <c r="D9" s="250"/>
      <c r="E9" s="251"/>
      <c r="F9" s="251"/>
      <c r="G9" s="251"/>
      <c r="H9" s="251"/>
      <c r="I9" s="251"/>
    </row>
    <row r="10" spans="1:9" ht="13.5" customHeight="1" x14ac:dyDescent="0.25">
      <c r="A10" s="136"/>
      <c r="B10" s="250" t="s">
        <v>99</v>
      </c>
      <c r="C10" s="250"/>
      <c r="D10" s="250"/>
      <c r="E10" s="251"/>
      <c r="F10" s="251"/>
      <c r="G10" s="251"/>
      <c r="H10" s="251"/>
      <c r="I10" s="251"/>
    </row>
    <row r="11" spans="1:9" ht="13.5" customHeight="1" x14ac:dyDescent="0.25">
      <c r="A11" s="136"/>
      <c r="B11" s="250" t="s">
        <v>100</v>
      </c>
      <c r="C11" s="250"/>
      <c r="D11" s="250"/>
      <c r="E11" s="251" t="s">
        <v>572</v>
      </c>
      <c r="F11" s="251"/>
      <c r="G11" s="251"/>
      <c r="H11" s="251"/>
      <c r="I11" s="251"/>
    </row>
    <row r="12" spans="1:9" ht="8.25" customHeight="1" x14ac:dyDescent="0.25"/>
    <row r="13" spans="1:9" ht="57.6" customHeight="1" x14ac:dyDescent="0.25">
      <c r="A13" s="137" t="s">
        <v>102</v>
      </c>
      <c r="B13" s="138" t="s">
        <v>103</v>
      </c>
      <c r="C13" s="137" t="s">
        <v>104</v>
      </c>
      <c r="D13" s="120" t="s">
        <v>105</v>
      </c>
      <c r="E13" s="120" t="s">
        <v>106</v>
      </c>
      <c r="F13" s="120" t="s">
        <v>107</v>
      </c>
      <c r="G13" s="120" t="s">
        <v>108</v>
      </c>
      <c r="H13" s="120" t="s">
        <v>109</v>
      </c>
      <c r="I13" s="120" t="s">
        <v>110</v>
      </c>
    </row>
    <row r="14" spans="1:9" ht="15" customHeight="1" x14ac:dyDescent="0.25">
      <c r="A14" s="257" t="s">
        <v>111</v>
      </c>
      <c r="B14" s="258"/>
      <c r="C14" s="259"/>
      <c r="D14" s="121" t="s">
        <v>112</v>
      </c>
      <c r="E14" s="121">
        <v>1</v>
      </c>
      <c r="F14" s="121">
        <v>2</v>
      </c>
      <c r="G14" s="121">
        <v>3</v>
      </c>
      <c r="H14" s="121">
        <v>4</v>
      </c>
      <c r="I14" s="121">
        <v>5</v>
      </c>
    </row>
    <row r="15" spans="1:9" x14ac:dyDescent="0.25">
      <c r="A15" s="139" t="s">
        <v>223</v>
      </c>
      <c r="B15" s="139" t="s">
        <v>143</v>
      </c>
      <c r="C15" s="140" t="s">
        <v>115</v>
      </c>
      <c r="D15" s="124" t="s">
        <v>227</v>
      </c>
      <c r="E15" s="141" t="s">
        <v>117</v>
      </c>
      <c r="F15" s="142">
        <v>113766</v>
      </c>
      <c r="G15" s="142">
        <v>0</v>
      </c>
      <c r="H15" s="142">
        <v>113766</v>
      </c>
      <c r="I15" s="142">
        <v>113766</v>
      </c>
    </row>
    <row r="16" spans="1:9" x14ac:dyDescent="0.25">
      <c r="A16" s="139" t="s">
        <v>223</v>
      </c>
      <c r="B16" s="139" t="s">
        <v>133</v>
      </c>
      <c r="C16" s="140" t="s">
        <v>115</v>
      </c>
      <c r="D16" s="124" t="s">
        <v>229</v>
      </c>
      <c r="E16" s="141" t="s">
        <v>120</v>
      </c>
      <c r="F16" s="142">
        <v>113766</v>
      </c>
      <c r="G16" s="142">
        <v>0</v>
      </c>
      <c r="H16" s="142">
        <v>113766</v>
      </c>
      <c r="I16" s="142">
        <v>113766</v>
      </c>
    </row>
    <row r="17" spans="1:9" x14ac:dyDescent="0.25">
      <c r="A17" s="139" t="s">
        <v>223</v>
      </c>
      <c r="B17" s="139" t="s">
        <v>136</v>
      </c>
      <c r="C17" s="140" t="s">
        <v>115</v>
      </c>
      <c r="D17" s="124" t="s">
        <v>230</v>
      </c>
      <c r="E17" s="141" t="s">
        <v>123</v>
      </c>
      <c r="F17" s="142">
        <v>113766</v>
      </c>
      <c r="G17" s="142">
        <v>0</v>
      </c>
      <c r="H17" s="142">
        <v>113766</v>
      </c>
      <c r="I17" s="142">
        <v>113766</v>
      </c>
    </row>
    <row r="18" spans="1:9" x14ac:dyDescent="0.25">
      <c r="A18" s="143" t="s">
        <v>223</v>
      </c>
      <c r="B18" s="143" t="s">
        <v>136</v>
      </c>
      <c r="C18" s="144" t="s">
        <v>199</v>
      </c>
      <c r="D18" s="129" t="s">
        <v>573</v>
      </c>
      <c r="E18" s="145" t="s">
        <v>126</v>
      </c>
      <c r="F18" s="146">
        <v>113766</v>
      </c>
      <c r="G18" s="146">
        <v>0</v>
      </c>
      <c r="H18" s="146">
        <v>113766</v>
      </c>
      <c r="I18" s="146">
        <v>113766</v>
      </c>
    </row>
    <row r="19" spans="1:9" x14ac:dyDescent="0.25">
      <c r="A19" s="139" t="s">
        <v>130</v>
      </c>
      <c r="B19" s="139" t="s">
        <v>130</v>
      </c>
      <c r="C19" s="140" t="s">
        <v>130</v>
      </c>
      <c r="D19" s="124" t="s">
        <v>237</v>
      </c>
      <c r="E19" s="141" t="s">
        <v>129</v>
      </c>
      <c r="F19" s="142">
        <v>113766</v>
      </c>
      <c r="G19" s="142">
        <v>113766</v>
      </c>
      <c r="H19" s="142">
        <v>113766</v>
      </c>
      <c r="I19" s="142">
        <v>113766</v>
      </c>
    </row>
    <row r="20" spans="1:9" x14ac:dyDescent="0.25">
      <c r="A20" s="139" t="s">
        <v>130</v>
      </c>
      <c r="B20" s="139" t="s">
        <v>130</v>
      </c>
      <c r="C20" s="140" t="s">
        <v>130</v>
      </c>
      <c r="D20" s="124" t="s">
        <v>239</v>
      </c>
      <c r="E20" s="141" t="s">
        <v>132</v>
      </c>
      <c r="F20" s="142">
        <v>113766</v>
      </c>
      <c r="G20" s="142">
        <v>113766</v>
      </c>
      <c r="H20" s="142">
        <v>113766</v>
      </c>
      <c r="I20" s="142">
        <v>113766</v>
      </c>
    </row>
    <row r="23" spans="1:9" ht="21" customHeight="1" x14ac:dyDescent="0.25">
      <c r="D23" s="147" t="s">
        <v>241</v>
      </c>
      <c r="E23" s="256" t="s">
        <v>242</v>
      </c>
      <c r="F23" s="256"/>
      <c r="G23" s="256"/>
      <c r="H23" s="136" t="s">
        <v>243</v>
      </c>
      <c r="I23" s="136"/>
    </row>
    <row r="24" spans="1:9" ht="14.25" customHeight="1" x14ac:dyDescent="0.25">
      <c r="D24" s="133" t="s">
        <v>244</v>
      </c>
    </row>
    <row r="25" spans="1:9" ht="15" customHeight="1" x14ac:dyDescent="0.25">
      <c r="D25" s="135"/>
    </row>
  </sheetData>
  <mergeCells count="19">
    <mergeCell ref="E23:G23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7"/>
  <sheetViews>
    <sheetView view="pageBreakPreview" topLeftCell="A19" zoomScaleNormal="100" zoomScaleSheetLayoutView="100" workbookViewId="0">
      <selection activeCell="E34" sqref="E34"/>
    </sheetView>
  </sheetViews>
  <sheetFormatPr defaultColWidth="9.140625" defaultRowHeight="15" x14ac:dyDescent="0.25"/>
  <cols>
    <col min="1" max="1" width="42.42578125" style="71" customWidth="1"/>
    <col min="2" max="2" width="4.7109375" style="71" customWidth="1"/>
    <col min="3" max="3" width="5.7109375" style="71" customWidth="1"/>
    <col min="4" max="4" width="6.140625" style="71" customWidth="1"/>
    <col min="5" max="6" width="21.28515625" style="71" customWidth="1"/>
    <col min="7" max="16384" width="9.140625" style="71"/>
  </cols>
  <sheetData>
    <row r="1" spans="1:6" ht="54.75" customHeight="1" x14ac:dyDescent="0.25">
      <c r="A1" s="148"/>
      <c r="B1" s="148"/>
      <c r="C1" s="261" t="s">
        <v>248</v>
      </c>
      <c r="D1" s="261"/>
      <c r="E1" s="261"/>
      <c r="F1" s="261"/>
    </row>
    <row r="2" spans="1:6" ht="36.75" customHeight="1" x14ac:dyDescent="0.25">
      <c r="A2" s="262" t="s">
        <v>249</v>
      </c>
      <c r="B2" s="262"/>
      <c r="C2" s="262"/>
      <c r="D2" s="262"/>
      <c r="E2" s="262"/>
      <c r="F2" s="262"/>
    </row>
    <row r="3" spans="1:6" x14ac:dyDescent="0.25">
      <c r="A3" s="263" t="s">
        <v>574</v>
      </c>
      <c r="B3" s="263"/>
      <c r="C3" s="263"/>
      <c r="D3" s="263"/>
      <c r="E3" s="263"/>
      <c r="F3" s="263"/>
    </row>
    <row r="4" spans="1:6" x14ac:dyDescent="0.25">
      <c r="A4" s="148"/>
      <c r="B4" s="148"/>
      <c r="C4" s="148"/>
      <c r="D4" s="148"/>
      <c r="E4" s="148"/>
      <c r="F4" s="148"/>
    </row>
    <row r="5" spans="1:6" x14ac:dyDescent="0.25">
      <c r="A5" s="149" t="s">
        <v>250</v>
      </c>
      <c r="B5" s="264" t="s">
        <v>93</v>
      </c>
      <c r="C5" s="264"/>
      <c r="D5" s="264"/>
      <c r="E5" s="264"/>
      <c r="F5" s="264"/>
    </row>
    <row r="6" spans="1:6" x14ac:dyDescent="0.25">
      <c r="A6" s="149" t="s">
        <v>251</v>
      </c>
      <c r="B6" s="260" t="s">
        <v>564</v>
      </c>
      <c r="C6" s="260"/>
      <c r="D6" s="260"/>
      <c r="E6" s="260"/>
      <c r="F6" s="260"/>
    </row>
    <row r="7" spans="1:6" x14ac:dyDescent="0.25">
      <c r="A7" s="149" t="s">
        <v>98</v>
      </c>
      <c r="B7" s="260" t="s">
        <v>252</v>
      </c>
      <c r="C7" s="260"/>
      <c r="D7" s="260"/>
      <c r="E7" s="260"/>
      <c r="F7" s="260"/>
    </row>
    <row r="8" spans="1:6" x14ac:dyDescent="0.25">
      <c r="A8" s="149" t="s">
        <v>253</v>
      </c>
      <c r="B8" s="260" t="s">
        <v>254</v>
      </c>
      <c r="C8" s="260"/>
      <c r="D8" s="260"/>
      <c r="E8" s="260"/>
      <c r="F8" s="260"/>
    </row>
    <row r="9" spans="1:6" x14ac:dyDescent="0.25">
      <c r="A9" s="150" t="s">
        <v>255</v>
      </c>
      <c r="B9" s="268" t="s">
        <v>256</v>
      </c>
      <c r="C9" s="268"/>
      <c r="D9" s="268"/>
      <c r="E9" s="268"/>
      <c r="F9" s="268"/>
    </row>
    <row r="10" spans="1:6" ht="15.75" customHeight="1" x14ac:dyDescent="0.25">
      <c r="A10" s="269" t="s">
        <v>257</v>
      </c>
      <c r="B10" s="270"/>
      <c r="C10" s="270"/>
      <c r="D10" s="270"/>
      <c r="E10" s="271"/>
      <c r="F10" s="151" t="s">
        <v>258</v>
      </c>
    </row>
    <row r="11" spans="1:6" ht="15.75" customHeight="1" x14ac:dyDescent="0.25">
      <c r="A11" s="272" t="s">
        <v>259</v>
      </c>
      <c r="B11" s="273"/>
      <c r="C11" s="273"/>
      <c r="D11" s="273"/>
      <c r="E11" s="274"/>
      <c r="F11" s="152">
        <v>674.8</v>
      </c>
    </row>
    <row r="12" spans="1:6" ht="15.75" customHeight="1" x14ac:dyDescent="0.25">
      <c r="A12" s="275" t="s">
        <v>260</v>
      </c>
      <c r="B12" s="276"/>
      <c r="C12" s="276"/>
      <c r="D12" s="276"/>
      <c r="E12" s="277"/>
      <c r="F12" s="152">
        <f>F13+F20</f>
        <v>90776.2</v>
      </c>
    </row>
    <row r="13" spans="1:6" ht="15.75" customHeight="1" x14ac:dyDescent="0.25">
      <c r="A13" s="278" t="s">
        <v>261</v>
      </c>
      <c r="B13" s="276"/>
      <c r="C13" s="276"/>
      <c r="D13" s="276"/>
      <c r="E13" s="277"/>
      <c r="F13" s="152">
        <f>SUM(F15:F19)</f>
        <v>90776.2</v>
      </c>
    </row>
    <row r="14" spans="1:6" ht="15.75" customHeight="1" x14ac:dyDescent="0.25">
      <c r="A14" s="265" t="s">
        <v>262</v>
      </c>
      <c r="B14" s="266"/>
      <c r="C14" s="266"/>
      <c r="D14" s="266"/>
      <c r="E14" s="267"/>
      <c r="F14" s="152"/>
    </row>
    <row r="15" spans="1:6" ht="15.75" customHeight="1" x14ac:dyDescent="0.25">
      <c r="A15" s="265" t="s">
        <v>263</v>
      </c>
      <c r="B15" s="266"/>
      <c r="C15" s="266"/>
      <c r="D15" s="266"/>
      <c r="E15" s="267"/>
      <c r="F15" s="153">
        <v>0</v>
      </c>
    </row>
    <row r="16" spans="1:6" ht="33.75" customHeight="1" x14ac:dyDescent="0.25">
      <c r="A16" s="265" t="s">
        <v>264</v>
      </c>
      <c r="B16" s="266"/>
      <c r="C16" s="266"/>
      <c r="D16" s="266"/>
      <c r="E16" s="267"/>
      <c r="F16" s="153">
        <v>0</v>
      </c>
    </row>
    <row r="17" spans="1:6" ht="33" customHeight="1" x14ac:dyDescent="0.25">
      <c r="A17" s="265" t="s">
        <v>265</v>
      </c>
      <c r="B17" s="266"/>
      <c r="C17" s="266"/>
      <c r="D17" s="266"/>
      <c r="E17" s="267"/>
      <c r="F17" s="153">
        <v>0</v>
      </c>
    </row>
    <row r="18" spans="1:6" x14ac:dyDescent="0.25">
      <c r="A18" s="265" t="s">
        <v>266</v>
      </c>
      <c r="B18" s="266"/>
      <c r="C18" s="266"/>
      <c r="D18" s="266"/>
      <c r="E18" s="267"/>
      <c r="F18" s="153">
        <v>90776.2</v>
      </c>
    </row>
    <row r="19" spans="1:6" ht="31.5" customHeight="1" x14ac:dyDescent="0.25">
      <c r="A19" s="265" t="s">
        <v>267</v>
      </c>
      <c r="B19" s="266"/>
      <c r="C19" s="266"/>
      <c r="D19" s="266"/>
      <c r="E19" s="267"/>
      <c r="F19" s="153">
        <v>0</v>
      </c>
    </row>
    <row r="20" spans="1:6" ht="15" customHeight="1" x14ac:dyDescent="0.25">
      <c r="A20" s="278" t="s">
        <v>268</v>
      </c>
      <c r="B20" s="276"/>
      <c r="C20" s="276"/>
      <c r="D20" s="276"/>
      <c r="E20" s="277"/>
      <c r="F20" s="152">
        <v>0</v>
      </c>
    </row>
    <row r="21" spans="1:6" ht="15.75" customHeight="1" x14ac:dyDescent="0.25">
      <c r="A21" s="275" t="s">
        <v>269</v>
      </c>
      <c r="B21" s="276"/>
      <c r="C21" s="276"/>
      <c r="D21" s="276"/>
      <c r="E21" s="277"/>
      <c r="F21" s="152">
        <f>F22+F23</f>
        <v>45335</v>
      </c>
    </row>
    <row r="22" spans="1:6" ht="15.75" customHeight="1" x14ac:dyDescent="0.25">
      <c r="A22" s="275" t="s">
        <v>270</v>
      </c>
      <c r="B22" s="276"/>
      <c r="C22" s="276"/>
      <c r="D22" s="276"/>
      <c r="E22" s="277"/>
      <c r="F22" s="152">
        <v>45335</v>
      </c>
    </row>
    <row r="23" spans="1:6" ht="15.75" customHeight="1" x14ac:dyDescent="0.25">
      <c r="A23" s="275" t="s">
        <v>271</v>
      </c>
      <c r="B23" s="276"/>
      <c r="C23" s="276"/>
      <c r="D23" s="276"/>
      <c r="E23" s="277"/>
      <c r="F23" s="152">
        <v>0</v>
      </c>
    </row>
    <row r="24" spans="1:6" ht="15.75" customHeight="1" x14ac:dyDescent="0.25">
      <c r="A24" s="275" t="s">
        <v>272</v>
      </c>
      <c r="B24" s="276"/>
      <c r="C24" s="276"/>
      <c r="D24" s="276"/>
      <c r="E24" s="277"/>
      <c r="F24" s="152">
        <f>F11+F12-F21</f>
        <v>46116</v>
      </c>
    </row>
    <row r="25" spans="1:6" ht="15.75" customHeight="1" x14ac:dyDescent="0.25">
      <c r="A25" s="275" t="s">
        <v>273</v>
      </c>
      <c r="B25" s="276"/>
      <c r="C25" s="276"/>
      <c r="D25" s="276"/>
      <c r="E25" s="277"/>
      <c r="F25" s="152">
        <v>0</v>
      </c>
    </row>
    <row r="26" spans="1:6" x14ac:dyDescent="0.25">
      <c r="A26" s="279" t="s">
        <v>274</v>
      </c>
      <c r="B26" s="279"/>
      <c r="C26" s="279"/>
      <c r="D26" s="279"/>
      <c r="E26" s="279"/>
      <c r="F26" s="279"/>
    </row>
    <row r="27" spans="1:6" ht="63" customHeight="1" x14ac:dyDescent="0.25">
      <c r="A27" s="154" t="s">
        <v>105</v>
      </c>
      <c r="B27" s="155" t="s">
        <v>275</v>
      </c>
      <c r="C27" s="155" t="s">
        <v>276</v>
      </c>
      <c r="D27" s="155" t="s">
        <v>277</v>
      </c>
      <c r="E27" s="156" t="s">
        <v>278</v>
      </c>
      <c r="F27" s="156" t="s">
        <v>279</v>
      </c>
    </row>
    <row r="28" spans="1:6" s="72" customFormat="1" ht="14.25" x14ac:dyDescent="0.2">
      <c r="A28" s="157" t="s">
        <v>239</v>
      </c>
      <c r="B28" s="158" t="s">
        <v>130</v>
      </c>
      <c r="C28" s="158" t="s">
        <v>130</v>
      </c>
      <c r="D28" s="158" t="s">
        <v>130</v>
      </c>
      <c r="E28" s="152">
        <v>45335</v>
      </c>
      <c r="F28" s="152">
        <v>69760</v>
      </c>
    </row>
    <row r="29" spans="1:6" s="72" customFormat="1" ht="14.25" x14ac:dyDescent="0.2">
      <c r="A29" s="157" t="s">
        <v>237</v>
      </c>
      <c r="B29" s="158" t="s">
        <v>130</v>
      </c>
      <c r="C29" s="158" t="s">
        <v>130</v>
      </c>
      <c r="D29" s="158" t="s">
        <v>130</v>
      </c>
      <c r="E29" s="152">
        <v>45335</v>
      </c>
      <c r="F29" s="152">
        <v>69760</v>
      </c>
    </row>
    <row r="30" spans="1:6" s="72" customFormat="1" ht="14.25" x14ac:dyDescent="0.2">
      <c r="A30" s="157" t="s">
        <v>211</v>
      </c>
      <c r="B30" s="158" t="s">
        <v>210</v>
      </c>
      <c r="C30" s="158" t="s">
        <v>130</v>
      </c>
      <c r="D30" s="158" t="s">
        <v>130</v>
      </c>
      <c r="E30" s="152">
        <v>0</v>
      </c>
      <c r="F30" s="152">
        <v>24381</v>
      </c>
    </row>
    <row r="31" spans="1:6" s="72" customFormat="1" ht="14.25" x14ac:dyDescent="0.2">
      <c r="A31" s="157" t="s">
        <v>212</v>
      </c>
      <c r="B31" s="158" t="s">
        <v>210</v>
      </c>
      <c r="C31" s="158" t="s">
        <v>177</v>
      </c>
      <c r="D31" s="158" t="s">
        <v>130</v>
      </c>
      <c r="E31" s="152">
        <v>0</v>
      </c>
      <c r="F31" s="152">
        <v>24381</v>
      </c>
    </row>
    <row r="32" spans="1:6" s="72" customFormat="1" ht="14.25" x14ac:dyDescent="0.2">
      <c r="A32" s="157" t="s">
        <v>166</v>
      </c>
      <c r="B32" s="158" t="s">
        <v>210</v>
      </c>
      <c r="C32" s="158" t="s">
        <v>217</v>
      </c>
      <c r="D32" s="158" t="s">
        <v>130</v>
      </c>
      <c r="E32" s="152">
        <v>0</v>
      </c>
      <c r="F32" s="152">
        <v>24381</v>
      </c>
    </row>
    <row r="33" spans="1:6" s="72" customFormat="1" ht="14.25" x14ac:dyDescent="0.2">
      <c r="A33" s="157" t="s">
        <v>220</v>
      </c>
      <c r="B33" s="158" t="s">
        <v>210</v>
      </c>
      <c r="C33" s="158" t="s">
        <v>217</v>
      </c>
      <c r="D33" s="158" t="s">
        <v>168</v>
      </c>
      <c r="E33" s="152">
        <v>0</v>
      </c>
      <c r="F33" s="152">
        <v>24381</v>
      </c>
    </row>
    <row r="34" spans="1:6" ht="38.25" x14ac:dyDescent="0.25">
      <c r="A34" s="159" t="s">
        <v>224</v>
      </c>
      <c r="B34" s="160" t="s">
        <v>210</v>
      </c>
      <c r="C34" s="160" t="s">
        <v>217</v>
      </c>
      <c r="D34" s="160" t="s">
        <v>171</v>
      </c>
      <c r="E34" s="153">
        <v>0</v>
      </c>
      <c r="F34" s="153">
        <v>24276.1</v>
      </c>
    </row>
    <row r="35" spans="1:6" x14ac:dyDescent="0.25">
      <c r="A35" s="159" t="s">
        <v>226</v>
      </c>
      <c r="B35" s="160" t="s">
        <v>210</v>
      </c>
      <c r="C35" s="160" t="s">
        <v>217</v>
      </c>
      <c r="D35" s="160" t="s">
        <v>208</v>
      </c>
      <c r="E35" s="153">
        <v>0</v>
      </c>
      <c r="F35" s="153">
        <v>104.9</v>
      </c>
    </row>
    <row r="36" spans="1:6" s="72" customFormat="1" ht="14.25" x14ac:dyDescent="0.2">
      <c r="A36" s="157" t="s">
        <v>227</v>
      </c>
      <c r="B36" s="158" t="s">
        <v>223</v>
      </c>
      <c r="C36" s="158" t="s">
        <v>130</v>
      </c>
      <c r="D36" s="158" t="s">
        <v>130</v>
      </c>
      <c r="E36" s="152">
        <v>45335</v>
      </c>
      <c r="F36" s="152">
        <v>45379.1</v>
      </c>
    </row>
    <row r="37" spans="1:6" s="72" customFormat="1" ht="14.25" x14ac:dyDescent="0.2">
      <c r="A37" s="157" t="s">
        <v>229</v>
      </c>
      <c r="B37" s="158" t="s">
        <v>223</v>
      </c>
      <c r="C37" s="158" t="s">
        <v>133</v>
      </c>
      <c r="D37" s="158" t="s">
        <v>130</v>
      </c>
      <c r="E37" s="152">
        <v>45335</v>
      </c>
      <c r="F37" s="152">
        <v>45379.1</v>
      </c>
    </row>
    <row r="38" spans="1:6" s="72" customFormat="1" ht="14.25" x14ac:dyDescent="0.2">
      <c r="A38" s="157" t="s">
        <v>230</v>
      </c>
      <c r="B38" s="158" t="s">
        <v>223</v>
      </c>
      <c r="C38" s="158" t="s">
        <v>136</v>
      </c>
      <c r="D38" s="158" t="s">
        <v>130</v>
      </c>
      <c r="E38" s="152">
        <v>45335</v>
      </c>
      <c r="F38" s="152">
        <v>45379.1</v>
      </c>
    </row>
    <row r="39" spans="1:6" s="72" customFormat="1" ht="14.25" x14ac:dyDescent="0.2">
      <c r="A39" s="157" t="s">
        <v>229</v>
      </c>
      <c r="B39" s="158" t="s">
        <v>223</v>
      </c>
      <c r="C39" s="158" t="s">
        <v>136</v>
      </c>
      <c r="D39" s="158" t="s">
        <v>121</v>
      </c>
      <c r="E39" s="152">
        <v>45335</v>
      </c>
      <c r="F39" s="152">
        <v>45379.1</v>
      </c>
    </row>
    <row r="40" spans="1:6" x14ac:dyDescent="0.25">
      <c r="A40" s="159" t="s">
        <v>235</v>
      </c>
      <c r="B40" s="160" t="s">
        <v>223</v>
      </c>
      <c r="C40" s="160" t="s">
        <v>136</v>
      </c>
      <c r="D40" s="160" t="s">
        <v>234</v>
      </c>
      <c r="E40" s="153">
        <v>45335</v>
      </c>
      <c r="F40" s="153">
        <v>45335</v>
      </c>
    </row>
    <row r="41" spans="1:6" ht="25.5" x14ac:dyDescent="0.25">
      <c r="A41" s="159" t="s">
        <v>232</v>
      </c>
      <c r="B41" s="160" t="s">
        <v>223</v>
      </c>
      <c r="C41" s="160" t="s">
        <v>136</v>
      </c>
      <c r="D41" s="160" t="s">
        <v>231</v>
      </c>
      <c r="E41" s="153">
        <v>0</v>
      </c>
      <c r="F41" s="153">
        <v>44.1</v>
      </c>
    </row>
    <row r="42" spans="1:6" x14ac:dyDescent="0.25">
      <c r="A42" s="148"/>
      <c r="B42" s="148"/>
      <c r="C42" s="148"/>
      <c r="D42" s="148"/>
      <c r="E42" s="161"/>
      <c r="F42" s="148"/>
    </row>
    <row r="43" spans="1:6" x14ac:dyDescent="0.25">
      <c r="A43" s="148"/>
      <c r="B43" s="148"/>
      <c r="C43" s="148"/>
      <c r="D43" s="148"/>
      <c r="E43" s="148"/>
      <c r="F43" s="148"/>
    </row>
    <row r="44" spans="1:6" x14ac:dyDescent="0.25">
      <c r="A44" s="148" t="s">
        <v>280</v>
      </c>
      <c r="B44" s="148"/>
      <c r="C44" s="148"/>
      <c r="D44" s="148"/>
      <c r="E44" s="280" t="s">
        <v>281</v>
      </c>
      <c r="F44" s="280"/>
    </row>
    <row r="45" spans="1:6" x14ac:dyDescent="0.25">
      <c r="A45" s="148"/>
      <c r="B45" s="148"/>
      <c r="C45" s="148"/>
      <c r="D45" s="148"/>
      <c r="E45" s="148"/>
      <c r="F45" s="148"/>
    </row>
    <row r="46" spans="1:6" x14ac:dyDescent="0.25">
      <c r="A46" s="148" t="s">
        <v>282</v>
      </c>
      <c r="B46" s="148"/>
      <c r="C46" s="148"/>
      <c r="D46" s="148"/>
      <c r="E46" s="281" t="s">
        <v>283</v>
      </c>
      <c r="F46" s="281"/>
    </row>
    <row r="47" spans="1:6" x14ac:dyDescent="0.25">
      <c r="A47" s="148"/>
      <c r="B47" s="148"/>
      <c r="C47" s="148"/>
      <c r="D47" s="148"/>
      <c r="E47" s="148"/>
      <c r="F47" s="148"/>
    </row>
  </sheetData>
  <mergeCells count="27">
    <mergeCell ref="A26:F26"/>
    <mergeCell ref="E44:F44"/>
    <mergeCell ref="E46:F46"/>
    <mergeCell ref="A20:E20"/>
    <mergeCell ref="A21:E21"/>
    <mergeCell ref="A22:E22"/>
    <mergeCell ref="A23:E23"/>
    <mergeCell ref="A24:E24"/>
    <mergeCell ref="A25:E25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7:F7"/>
    <mergeCell ref="C1:F1"/>
    <mergeCell ref="A2:F2"/>
    <mergeCell ref="A3:F3"/>
    <mergeCell ref="B5:F5"/>
    <mergeCell ref="B6:F6"/>
  </mergeCells>
  <pageMargins left="0.31496062992125984" right="0.31496062992125984" top="0.35433070866141736" bottom="0.15748031496062992" header="0.31496062992125984" footer="0.31496062992125984"/>
  <pageSetup paperSize="9"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87"/>
  <sheetViews>
    <sheetView topLeftCell="A58" workbookViewId="0">
      <selection activeCell="C38" sqref="C38"/>
    </sheetView>
  </sheetViews>
  <sheetFormatPr defaultColWidth="9.140625" defaultRowHeight="15" customHeight="1" x14ac:dyDescent="0.25"/>
  <cols>
    <col min="1" max="1" width="6.140625" style="77" bestFit="1" customWidth="1"/>
    <col min="2" max="2" width="14.5703125" style="77" bestFit="1" customWidth="1"/>
    <col min="3" max="3" width="45.5703125" style="77" customWidth="1"/>
    <col min="4" max="7" width="15.7109375" style="77" customWidth="1"/>
    <col min="8" max="8" width="13.7109375" style="77" customWidth="1"/>
    <col min="9" max="9" width="12.85546875" style="77" customWidth="1"/>
    <col min="10" max="10" width="11.42578125" style="77" customWidth="1"/>
    <col min="11" max="11" width="30.28515625" style="77" customWidth="1"/>
    <col min="12" max="12" width="9.140625" style="77" customWidth="1"/>
    <col min="13" max="16384" width="9.140625" style="77"/>
  </cols>
  <sheetData>
    <row r="1" spans="1:12" ht="46.5" customHeight="1" x14ac:dyDescent="0.25">
      <c r="A1" s="148"/>
      <c r="B1" s="148"/>
      <c r="C1" s="148"/>
      <c r="D1" s="148"/>
      <c r="E1" s="261" t="s">
        <v>437</v>
      </c>
      <c r="F1" s="261"/>
      <c r="G1" s="261"/>
      <c r="H1" s="261"/>
      <c r="I1" s="261"/>
      <c r="J1" s="261"/>
      <c r="K1" s="261"/>
      <c r="L1" s="78"/>
    </row>
    <row r="2" spans="1:12" ht="31.5" customHeight="1" x14ac:dyDescent="0.25">
      <c r="A2" s="148"/>
      <c r="B2" s="148"/>
      <c r="C2" s="262" t="s">
        <v>438</v>
      </c>
      <c r="D2" s="262"/>
      <c r="E2" s="262"/>
      <c r="F2" s="262"/>
      <c r="G2" s="262"/>
      <c r="H2" s="262"/>
      <c r="I2" s="262"/>
      <c r="J2" s="262"/>
      <c r="K2" s="148"/>
    </row>
    <row r="3" spans="1:12" x14ac:dyDescent="0.25">
      <c r="A3" s="148"/>
      <c r="B3" s="148"/>
      <c r="C3" s="263" t="s">
        <v>574</v>
      </c>
      <c r="D3" s="263"/>
      <c r="E3" s="263"/>
      <c r="F3" s="263"/>
      <c r="G3" s="263"/>
      <c r="H3" s="263"/>
      <c r="I3" s="263"/>
      <c r="J3" s="263"/>
      <c r="K3" s="148"/>
    </row>
    <row r="4" spans="1:12" ht="15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2" ht="15" customHeight="1" x14ac:dyDescent="0.25">
      <c r="A5" s="149" t="s">
        <v>250</v>
      </c>
      <c r="B5" s="148"/>
      <c r="C5" s="282" t="s">
        <v>93</v>
      </c>
      <c r="D5" s="282"/>
      <c r="E5" s="282"/>
      <c r="F5" s="282"/>
      <c r="G5" s="282"/>
      <c r="H5" s="282"/>
      <c r="I5" s="282"/>
      <c r="J5" s="282"/>
      <c r="K5" s="162"/>
    </row>
    <row r="6" spans="1:12" ht="15" customHeight="1" x14ac:dyDescent="0.25">
      <c r="A6" s="283" t="s">
        <v>439</v>
      </c>
      <c r="B6" s="283"/>
      <c r="C6" s="284" t="s">
        <v>440</v>
      </c>
      <c r="D6" s="284"/>
      <c r="E6" s="284"/>
      <c r="F6" s="284"/>
      <c r="G6" s="284"/>
      <c r="H6" s="284"/>
      <c r="I6" s="284"/>
      <c r="J6" s="284"/>
      <c r="K6" s="148"/>
    </row>
    <row r="7" spans="1:12" ht="14.45" customHeight="1" x14ac:dyDescent="0.25">
      <c r="A7" s="149" t="s">
        <v>441</v>
      </c>
      <c r="B7" s="148"/>
      <c r="C7" s="281" t="s">
        <v>564</v>
      </c>
      <c r="D7" s="281"/>
      <c r="E7" s="281"/>
      <c r="F7" s="281"/>
      <c r="G7" s="281"/>
      <c r="H7" s="281"/>
      <c r="I7" s="281"/>
      <c r="J7" s="281"/>
      <c r="K7" s="148"/>
    </row>
    <row r="8" spans="1:12" ht="15" customHeight="1" x14ac:dyDescent="0.25">
      <c r="A8" s="149" t="s">
        <v>98</v>
      </c>
      <c r="B8" s="148"/>
      <c r="C8" s="281" t="s">
        <v>252</v>
      </c>
      <c r="D8" s="281"/>
      <c r="E8" s="281"/>
      <c r="F8" s="281"/>
      <c r="G8" s="281"/>
      <c r="H8" s="281"/>
      <c r="I8" s="281"/>
      <c r="J8" s="281"/>
      <c r="K8" s="148"/>
    </row>
    <row r="9" spans="1:12" ht="15" customHeight="1" x14ac:dyDescent="0.25">
      <c r="A9" s="149" t="s">
        <v>253</v>
      </c>
      <c r="B9" s="148"/>
      <c r="C9" s="281" t="s">
        <v>442</v>
      </c>
      <c r="D9" s="281"/>
      <c r="E9" s="281"/>
      <c r="F9" s="281"/>
      <c r="G9" s="281"/>
      <c r="H9" s="281"/>
      <c r="I9" s="281"/>
      <c r="J9" s="281"/>
      <c r="K9" s="148"/>
    </row>
    <row r="10" spans="1:12" ht="15" customHeight="1" x14ac:dyDescent="0.25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1:12" ht="15" customHeight="1" x14ac:dyDescent="0.25">
      <c r="A11" s="285" t="s">
        <v>443</v>
      </c>
      <c r="B11" s="286" t="s">
        <v>444</v>
      </c>
      <c r="C11" s="288" t="s">
        <v>105</v>
      </c>
      <c r="D11" s="288" t="s">
        <v>445</v>
      </c>
      <c r="E11" s="285" t="s">
        <v>446</v>
      </c>
      <c r="F11" s="285"/>
      <c r="G11" s="288" t="s">
        <v>447</v>
      </c>
      <c r="H11" s="285" t="s">
        <v>448</v>
      </c>
      <c r="I11" s="285"/>
      <c r="J11" s="288" t="s">
        <v>449</v>
      </c>
      <c r="K11" s="285" t="s">
        <v>450</v>
      </c>
      <c r="L11" s="79"/>
    </row>
    <row r="12" spans="1:12" ht="41.25" customHeight="1" x14ac:dyDescent="0.25">
      <c r="A12" s="285"/>
      <c r="B12" s="287"/>
      <c r="C12" s="288"/>
      <c r="D12" s="285"/>
      <c r="E12" s="105" t="s">
        <v>451</v>
      </c>
      <c r="F12" s="105" t="s">
        <v>452</v>
      </c>
      <c r="G12" s="285"/>
      <c r="H12" s="105" t="s">
        <v>451</v>
      </c>
      <c r="I12" s="105" t="s">
        <v>452</v>
      </c>
      <c r="J12" s="288"/>
      <c r="K12" s="285"/>
      <c r="L12" s="79"/>
    </row>
    <row r="13" spans="1:12" x14ac:dyDescent="0.25">
      <c r="A13" s="163" t="s">
        <v>453</v>
      </c>
      <c r="B13" s="164">
        <v>1</v>
      </c>
      <c r="C13" s="105">
        <v>2</v>
      </c>
      <c r="D13" s="165">
        <v>3</v>
      </c>
      <c r="E13" s="105">
        <v>4</v>
      </c>
      <c r="F13" s="105">
        <v>5</v>
      </c>
      <c r="G13" s="165">
        <v>6</v>
      </c>
      <c r="H13" s="105">
        <v>7</v>
      </c>
      <c r="I13" s="105">
        <v>8</v>
      </c>
      <c r="J13" s="165">
        <v>9</v>
      </c>
      <c r="K13" s="105">
        <v>10</v>
      </c>
      <c r="L13" s="79"/>
    </row>
    <row r="14" spans="1:12" x14ac:dyDescent="0.25">
      <c r="A14" s="285" t="s">
        <v>454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79"/>
    </row>
    <row r="15" spans="1:12" x14ac:dyDescent="0.25">
      <c r="A15" s="163">
        <v>1</v>
      </c>
      <c r="B15" s="158" t="s">
        <v>130</v>
      </c>
      <c r="C15" s="80" t="s">
        <v>237</v>
      </c>
      <c r="D15" s="81">
        <v>264306.90000000002</v>
      </c>
      <c r="E15" s="82">
        <v>264113</v>
      </c>
      <c r="F15" s="82">
        <v>193.9</v>
      </c>
      <c r="G15" s="82">
        <v>0</v>
      </c>
      <c r="H15" s="82">
        <v>0</v>
      </c>
      <c r="I15" s="82">
        <v>0</v>
      </c>
      <c r="J15" s="82">
        <v>0</v>
      </c>
      <c r="K15" s="165" t="s">
        <v>305</v>
      </c>
      <c r="L15" s="79"/>
    </row>
    <row r="16" spans="1:12" x14ac:dyDescent="0.25">
      <c r="A16" s="163">
        <v>2</v>
      </c>
      <c r="B16" s="158" t="s">
        <v>455</v>
      </c>
      <c r="C16" s="80" t="s">
        <v>144</v>
      </c>
      <c r="D16" s="81">
        <v>34522.199999999997</v>
      </c>
      <c r="E16" s="82">
        <v>34522.199999999997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165" t="s">
        <v>305</v>
      </c>
      <c r="L16" s="79"/>
    </row>
    <row r="17" spans="1:12" x14ac:dyDescent="0.25">
      <c r="A17" s="163">
        <v>3</v>
      </c>
      <c r="B17" s="158" t="s">
        <v>456</v>
      </c>
      <c r="C17" s="80" t="s">
        <v>145</v>
      </c>
      <c r="D17" s="81">
        <v>14667.4</v>
      </c>
      <c r="E17" s="82">
        <v>14667.4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165" t="s">
        <v>305</v>
      </c>
      <c r="L17" s="79"/>
    </row>
    <row r="18" spans="1:12" x14ac:dyDescent="0.25">
      <c r="A18" s="163">
        <v>4</v>
      </c>
      <c r="B18" s="160" t="s">
        <v>457</v>
      </c>
      <c r="C18" s="83" t="s">
        <v>147</v>
      </c>
      <c r="D18" s="84">
        <v>14667.4</v>
      </c>
      <c r="E18" s="85">
        <v>14667.4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166"/>
      <c r="L18" s="79"/>
    </row>
    <row r="19" spans="1:12" x14ac:dyDescent="0.25">
      <c r="A19" s="163">
        <v>5</v>
      </c>
      <c r="B19" s="158" t="s">
        <v>458</v>
      </c>
      <c r="C19" s="80" t="s">
        <v>149</v>
      </c>
      <c r="D19" s="81">
        <v>3712.3</v>
      </c>
      <c r="E19" s="82">
        <v>3712.3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165" t="s">
        <v>305</v>
      </c>
      <c r="L19" s="79"/>
    </row>
    <row r="20" spans="1:12" x14ac:dyDescent="0.25">
      <c r="A20" s="163">
        <v>6</v>
      </c>
      <c r="B20" s="160" t="s">
        <v>575</v>
      </c>
      <c r="C20" s="83" t="s">
        <v>151</v>
      </c>
      <c r="D20" s="84">
        <v>3513.6</v>
      </c>
      <c r="E20" s="85">
        <v>3513.6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166"/>
      <c r="L20" s="79"/>
    </row>
    <row r="21" spans="1:12" ht="38.25" x14ac:dyDescent="0.25">
      <c r="A21" s="163">
        <v>7</v>
      </c>
      <c r="B21" s="160" t="s">
        <v>460</v>
      </c>
      <c r="C21" s="83" t="s">
        <v>160</v>
      </c>
      <c r="D21" s="84">
        <v>198.7</v>
      </c>
      <c r="E21" s="85">
        <v>198.7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166"/>
      <c r="L21" s="79"/>
    </row>
    <row r="22" spans="1:12" x14ac:dyDescent="0.25">
      <c r="A22" s="163">
        <v>8</v>
      </c>
      <c r="B22" s="158" t="s">
        <v>464</v>
      </c>
      <c r="C22" s="80" t="s">
        <v>178</v>
      </c>
      <c r="D22" s="81">
        <v>5698.4</v>
      </c>
      <c r="E22" s="82">
        <v>5698.4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165" t="s">
        <v>305</v>
      </c>
      <c r="L22" s="79"/>
    </row>
    <row r="23" spans="1:12" x14ac:dyDescent="0.25">
      <c r="A23" s="163">
        <v>9</v>
      </c>
      <c r="B23" s="158" t="s">
        <v>465</v>
      </c>
      <c r="C23" s="80" t="s">
        <v>181</v>
      </c>
      <c r="D23" s="81">
        <v>5698.4</v>
      </c>
      <c r="E23" s="82">
        <v>5698.4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165" t="s">
        <v>305</v>
      </c>
      <c r="L23" s="79"/>
    </row>
    <row r="24" spans="1:12" x14ac:dyDescent="0.25">
      <c r="A24" s="163">
        <v>10</v>
      </c>
      <c r="B24" s="158" t="s">
        <v>466</v>
      </c>
      <c r="C24" s="80" t="s">
        <v>183</v>
      </c>
      <c r="D24" s="81">
        <v>2124</v>
      </c>
      <c r="E24" s="82">
        <v>2124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165" t="s">
        <v>305</v>
      </c>
      <c r="L24" s="79"/>
    </row>
    <row r="25" spans="1:12" x14ac:dyDescent="0.25">
      <c r="A25" s="163">
        <v>11</v>
      </c>
      <c r="B25" s="160" t="s">
        <v>467</v>
      </c>
      <c r="C25" s="83" t="s">
        <v>186</v>
      </c>
      <c r="D25" s="84">
        <v>2124</v>
      </c>
      <c r="E25" s="85">
        <v>2124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166"/>
      <c r="L25" s="79"/>
    </row>
    <row r="26" spans="1:12" x14ac:dyDescent="0.25">
      <c r="A26" s="163">
        <v>12</v>
      </c>
      <c r="B26" s="160" t="s">
        <v>468</v>
      </c>
      <c r="C26" s="83" t="s">
        <v>190</v>
      </c>
      <c r="D26" s="84">
        <v>3574.4</v>
      </c>
      <c r="E26" s="85">
        <v>3574.4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166"/>
      <c r="L26" s="79"/>
    </row>
    <row r="27" spans="1:12" x14ac:dyDescent="0.25">
      <c r="A27" s="163">
        <v>13</v>
      </c>
      <c r="B27" s="158" t="s">
        <v>469</v>
      </c>
      <c r="C27" s="80" t="s">
        <v>193</v>
      </c>
      <c r="D27" s="81">
        <v>10444.1</v>
      </c>
      <c r="E27" s="82">
        <v>10444.1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165" t="s">
        <v>305</v>
      </c>
      <c r="L27" s="79"/>
    </row>
    <row r="28" spans="1:12" ht="25.5" x14ac:dyDescent="0.25">
      <c r="A28" s="163">
        <v>14</v>
      </c>
      <c r="B28" s="158" t="s">
        <v>470</v>
      </c>
      <c r="C28" s="80" t="s">
        <v>196</v>
      </c>
      <c r="D28" s="81">
        <v>4908.3</v>
      </c>
      <c r="E28" s="82">
        <v>4908.3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165" t="s">
        <v>305</v>
      </c>
      <c r="L28" s="79"/>
    </row>
    <row r="29" spans="1:12" x14ac:dyDescent="0.25">
      <c r="A29" s="163">
        <v>15</v>
      </c>
      <c r="B29" s="160" t="s">
        <v>471</v>
      </c>
      <c r="C29" s="83" t="s">
        <v>197</v>
      </c>
      <c r="D29" s="84">
        <v>675.1</v>
      </c>
      <c r="E29" s="85">
        <v>675.1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166"/>
      <c r="L29" s="79"/>
    </row>
    <row r="30" spans="1:12" x14ac:dyDescent="0.25">
      <c r="A30" s="163">
        <v>16</v>
      </c>
      <c r="B30" s="160" t="s">
        <v>472</v>
      </c>
      <c r="C30" s="83" t="s">
        <v>200</v>
      </c>
      <c r="D30" s="84">
        <v>4233.2</v>
      </c>
      <c r="E30" s="85">
        <v>4233.2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166"/>
      <c r="L30" s="79"/>
    </row>
    <row r="31" spans="1:12" x14ac:dyDescent="0.25">
      <c r="A31" s="163">
        <v>17</v>
      </c>
      <c r="B31" s="158" t="s">
        <v>473</v>
      </c>
      <c r="C31" s="80" t="s">
        <v>206</v>
      </c>
      <c r="D31" s="81">
        <v>5535.8</v>
      </c>
      <c r="E31" s="82">
        <v>5535.8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165" t="s">
        <v>305</v>
      </c>
      <c r="L31" s="79"/>
    </row>
    <row r="32" spans="1:12" x14ac:dyDescent="0.25">
      <c r="A32" s="163">
        <v>18</v>
      </c>
      <c r="B32" s="160" t="s">
        <v>474</v>
      </c>
      <c r="C32" s="83" t="s">
        <v>206</v>
      </c>
      <c r="D32" s="84">
        <v>5535.8</v>
      </c>
      <c r="E32" s="85">
        <v>5535.8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166"/>
      <c r="L32" s="79"/>
    </row>
    <row r="33" spans="1:12" x14ac:dyDescent="0.25">
      <c r="A33" s="163">
        <v>19</v>
      </c>
      <c r="B33" s="158" t="s">
        <v>475</v>
      </c>
      <c r="C33" s="80" t="s">
        <v>227</v>
      </c>
      <c r="D33" s="81">
        <v>229784.7</v>
      </c>
      <c r="E33" s="82">
        <v>229590.8</v>
      </c>
      <c r="F33" s="82">
        <v>193.9</v>
      </c>
      <c r="G33" s="82">
        <v>0</v>
      </c>
      <c r="H33" s="82">
        <v>0</v>
      </c>
      <c r="I33" s="82">
        <v>0</v>
      </c>
      <c r="J33" s="82">
        <v>0</v>
      </c>
      <c r="K33" s="165" t="s">
        <v>305</v>
      </c>
      <c r="L33" s="79"/>
    </row>
    <row r="34" spans="1:12" x14ac:dyDescent="0.25">
      <c r="A34" s="163">
        <v>20</v>
      </c>
      <c r="B34" s="158" t="s">
        <v>476</v>
      </c>
      <c r="C34" s="80" t="s">
        <v>229</v>
      </c>
      <c r="D34" s="81">
        <v>229784.7</v>
      </c>
      <c r="E34" s="82">
        <v>229590.8</v>
      </c>
      <c r="F34" s="82">
        <v>193.9</v>
      </c>
      <c r="G34" s="82">
        <v>0</v>
      </c>
      <c r="H34" s="82">
        <v>0</v>
      </c>
      <c r="I34" s="82">
        <v>0</v>
      </c>
      <c r="J34" s="82">
        <v>0</v>
      </c>
      <c r="K34" s="165" t="s">
        <v>305</v>
      </c>
      <c r="L34" s="79"/>
    </row>
    <row r="35" spans="1:12" x14ac:dyDescent="0.25">
      <c r="A35" s="163">
        <v>21</v>
      </c>
      <c r="B35" s="158" t="s">
        <v>477</v>
      </c>
      <c r="C35" s="80" t="s">
        <v>230</v>
      </c>
      <c r="D35" s="81">
        <v>229784.7</v>
      </c>
      <c r="E35" s="82">
        <v>229590.8</v>
      </c>
      <c r="F35" s="82">
        <v>193.9</v>
      </c>
      <c r="G35" s="82">
        <v>0</v>
      </c>
      <c r="H35" s="82">
        <v>0</v>
      </c>
      <c r="I35" s="82">
        <v>0</v>
      </c>
      <c r="J35" s="82">
        <v>0</v>
      </c>
      <c r="K35" s="165" t="s">
        <v>305</v>
      </c>
      <c r="L35" s="79"/>
    </row>
    <row r="36" spans="1:12" x14ac:dyDescent="0.25">
      <c r="A36" s="163">
        <v>22</v>
      </c>
      <c r="B36" s="158" t="s">
        <v>478</v>
      </c>
      <c r="C36" s="80" t="s">
        <v>229</v>
      </c>
      <c r="D36" s="81">
        <v>229784.7</v>
      </c>
      <c r="E36" s="82">
        <v>229590.8</v>
      </c>
      <c r="F36" s="82">
        <v>193.9</v>
      </c>
      <c r="G36" s="82">
        <v>0</v>
      </c>
      <c r="H36" s="82">
        <v>0</v>
      </c>
      <c r="I36" s="82">
        <v>0</v>
      </c>
      <c r="J36" s="82">
        <v>0</v>
      </c>
      <c r="K36" s="165" t="s">
        <v>305</v>
      </c>
      <c r="L36" s="79"/>
    </row>
    <row r="37" spans="1:12" ht="25.5" x14ac:dyDescent="0.25">
      <c r="A37" s="163">
        <v>23</v>
      </c>
      <c r="B37" s="160" t="s">
        <v>479</v>
      </c>
      <c r="C37" s="83" t="s">
        <v>232</v>
      </c>
      <c r="D37" s="84">
        <v>2970.6</v>
      </c>
      <c r="E37" s="85">
        <v>2776.7</v>
      </c>
      <c r="F37" s="85">
        <v>193.9</v>
      </c>
      <c r="G37" s="85">
        <v>0</v>
      </c>
      <c r="H37" s="85">
        <v>0</v>
      </c>
      <c r="I37" s="85">
        <v>0</v>
      </c>
      <c r="J37" s="85">
        <v>0</v>
      </c>
      <c r="K37" s="166"/>
      <c r="L37" s="79"/>
    </row>
    <row r="38" spans="1:12" x14ac:dyDescent="0.25">
      <c r="A38" s="163">
        <v>24</v>
      </c>
      <c r="B38" s="160" t="s">
        <v>480</v>
      </c>
      <c r="C38" s="83" t="s">
        <v>235</v>
      </c>
      <c r="D38" s="84">
        <v>226814.1</v>
      </c>
      <c r="E38" s="85">
        <v>226814.1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166"/>
      <c r="L38" s="79"/>
    </row>
    <row r="39" spans="1:12" x14ac:dyDescent="0.25">
      <c r="A39" s="163">
        <v>25</v>
      </c>
      <c r="B39" s="158" t="s">
        <v>130</v>
      </c>
      <c r="C39" s="80" t="s">
        <v>481</v>
      </c>
      <c r="D39" s="81">
        <v>264306.90000000002</v>
      </c>
      <c r="E39" s="82">
        <v>264113</v>
      </c>
      <c r="F39" s="82">
        <v>193.9</v>
      </c>
      <c r="G39" s="82">
        <v>0</v>
      </c>
      <c r="H39" s="82">
        <v>0</v>
      </c>
      <c r="I39" s="82">
        <v>0</v>
      </c>
      <c r="J39" s="82">
        <v>0</v>
      </c>
      <c r="K39" s="165"/>
      <c r="L39" s="79"/>
    </row>
    <row r="40" spans="1:12" x14ac:dyDescent="0.25">
      <c r="A40" s="163">
        <v>26</v>
      </c>
      <c r="B40" s="158" t="s">
        <v>130</v>
      </c>
      <c r="C40" s="80" t="s">
        <v>482</v>
      </c>
      <c r="D40" s="81">
        <v>264306.90000000002</v>
      </c>
      <c r="E40" s="82">
        <v>264113</v>
      </c>
      <c r="F40" s="82">
        <v>193.9</v>
      </c>
      <c r="G40" s="82">
        <v>0</v>
      </c>
      <c r="H40" s="82">
        <v>0</v>
      </c>
      <c r="I40" s="82">
        <v>0</v>
      </c>
      <c r="J40" s="82">
        <v>0</v>
      </c>
      <c r="K40" s="165"/>
      <c r="L40" s="79"/>
    </row>
    <row r="41" spans="1:12" x14ac:dyDescent="0.25">
      <c r="A41" s="148"/>
      <c r="B41" s="148"/>
      <c r="C41" s="167"/>
      <c r="D41" s="148"/>
      <c r="E41" s="148"/>
      <c r="F41" s="148"/>
      <c r="G41" s="148"/>
      <c r="H41" s="148"/>
      <c r="I41" s="148"/>
      <c r="J41" s="148"/>
      <c r="K41" s="148"/>
      <c r="L41" s="79"/>
    </row>
    <row r="42" spans="1:12" x14ac:dyDescent="0.25">
      <c r="A42" s="148"/>
      <c r="B42" s="148"/>
      <c r="C42" s="167"/>
      <c r="D42" s="148"/>
      <c r="E42" s="148"/>
      <c r="F42" s="148"/>
      <c r="G42" s="148"/>
      <c r="H42" s="148"/>
      <c r="I42" s="148"/>
      <c r="J42" s="148"/>
      <c r="K42" s="148"/>
      <c r="L42" s="79"/>
    </row>
    <row r="43" spans="1:12" x14ac:dyDescent="0.25">
      <c r="A43" s="148"/>
      <c r="B43" s="148"/>
      <c r="C43" s="167"/>
      <c r="D43" s="148"/>
      <c r="E43" s="148"/>
      <c r="F43" s="148"/>
      <c r="G43" s="148"/>
      <c r="H43" s="148"/>
      <c r="I43" s="148"/>
      <c r="J43" s="148"/>
      <c r="K43" s="148"/>
      <c r="L43" s="79"/>
    </row>
    <row r="44" spans="1:12" x14ac:dyDescent="0.25">
      <c r="A44" s="148"/>
      <c r="B44" s="148"/>
      <c r="C44" s="167"/>
      <c r="D44" s="148"/>
      <c r="E44" s="148"/>
      <c r="F44" s="148"/>
      <c r="G44" s="148"/>
      <c r="H44" s="148"/>
      <c r="I44" s="148"/>
      <c r="J44" s="148"/>
      <c r="K44" s="148"/>
      <c r="L44" s="79"/>
    </row>
    <row r="45" spans="1:12" x14ac:dyDescent="0.25">
      <c r="A45" s="285" t="s">
        <v>443</v>
      </c>
      <c r="B45" s="286" t="s">
        <v>444</v>
      </c>
      <c r="C45" s="288" t="s">
        <v>105</v>
      </c>
      <c r="D45" s="288" t="s">
        <v>445</v>
      </c>
      <c r="E45" s="285" t="s">
        <v>446</v>
      </c>
      <c r="F45" s="285"/>
      <c r="G45" s="288" t="s">
        <v>447</v>
      </c>
      <c r="H45" s="285" t="s">
        <v>448</v>
      </c>
      <c r="I45" s="285"/>
      <c r="J45" s="288" t="s">
        <v>449</v>
      </c>
      <c r="K45" s="285" t="s">
        <v>450</v>
      </c>
    </row>
    <row r="46" spans="1:12" ht="36.75" customHeight="1" x14ac:dyDescent="0.25">
      <c r="A46" s="285"/>
      <c r="B46" s="287"/>
      <c r="C46" s="288"/>
      <c r="D46" s="285"/>
      <c r="E46" s="105" t="s">
        <v>451</v>
      </c>
      <c r="F46" s="105" t="s">
        <v>452</v>
      </c>
      <c r="G46" s="285"/>
      <c r="H46" s="105" t="s">
        <v>451</v>
      </c>
      <c r="I46" s="105" t="s">
        <v>452</v>
      </c>
      <c r="J46" s="288"/>
      <c r="K46" s="285"/>
      <c r="L46" s="79"/>
    </row>
    <row r="47" spans="1:12" ht="42" customHeight="1" x14ac:dyDescent="0.25">
      <c r="A47" s="163" t="s">
        <v>453</v>
      </c>
      <c r="B47" s="164">
        <v>1</v>
      </c>
      <c r="C47" s="105">
        <v>2</v>
      </c>
      <c r="D47" s="165">
        <v>3</v>
      </c>
      <c r="E47" s="105">
        <v>4</v>
      </c>
      <c r="F47" s="105">
        <v>5</v>
      </c>
      <c r="G47" s="165">
        <v>6</v>
      </c>
      <c r="H47" s="105">
        <v>7</v>
      </c>
      <c r="I47" s="105">
        <v>8</v>
      </c>
      <c r="J47" s="165">
        <v>9</v>
      </c>
      <c r="K47" s="105">
        <v>10</v>
      </c>
      <c r="L47" s="79"/>
    </row>
    <row r="48" spans="1:12" x14ac:dyDescent="0.25">
      <c r="A48" s="285" t="s">
        <v>483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79"/>
    </row>
    <row r="49" spans="1:12" ht="25.5" x14ac:dyDescent="0.25">
      <c r="A49" s="163">
        <v>1</v>
      </c>
      <c r="B49" s="158" t="s">
        <v>130</v>
      </c>
      <c r="C49" s="80" t="s">
        <v>131</v>
      </c>
      <c r="D49" s="86">
        <v>505000.6</v>
      </c>
      <c r="E49" s="82">
        <v>505000.6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165" t="s">
        <v>305</v>
      </c>
      <c r="L49" s="79"/>
    </row>
    <row r="50" spans="1:12" x14ac:dyDescent="0.25">
      <c r="A50" s="163">
        <v>2</v>
      </c>
      <c r="B50" s="158" t="s">
        <v>576</v>
      </c>
      <c r="C50" s="80" t="s">
        <v>116</v>
      </c>
      <c r="D50" s="86">
        <v>503967.1</v>
      </c>
      <c r="E50" s="82">
        <v>503967.1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165" t="s">
        <v>305</v>
      </c>
      <c r="L50" s="79"/>
    </row>
    <row r="51" spans="1:12" x14ac:dyDescent="0.25">
      <c r="A51" s="163">
        <v>3</v>
      </c>
      <c r="B51" s="158" t="s">
        <v>577</v>
      </c>
      <c r="C51" s="80" t="s">
        <v>119</v>
      </c>
      <c r="D51" s="86">
        <v>503967.1</v>
      </c>
      <c r="E51" s="82">
        <v>503967.1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165" t="s">
        <v>305</v>
      </c>
      <c r="L51" s="79"/>
    </row>
    <row r="52" spans="1:12" x14ac:dyDescent="0.25">
      <c r="A52" s="163">
        <v>4</v>
      </c>
      <c r="B52" s="160" t="s">
        <v>578</v>
      </c>
      <c r="C52" s="83" t="s">
        <v>122</v>
      </c>
      <c r="D52" s="87">
        <v>503967.1</v>
      </c>
      <c r="E52" s="85">
        <v>503967.1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166"/>
      <c r="L52" s="79"/>
    </row>
    <row r="53" spans="1:12" x14ac:dyDescent="0.25">
      <c r="A53" s="163">
        <v>5</v>
      </c>
      <c r="B53" s="158" t="s">
        <v>579</v>
      </c>
      <c r="C53" s="80" t="s">
        <v>125</v>
      </c>
      <c r="D53" s="86">
        <v>1033.5</v>
      </c>
      <c r="E53" s="82">
        <v>1033.5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165" t="s">
        <v>305</v>
      </c>
      <c r="L53" s="79"/>
    </row>
    <row r="54" spans="1:12" x14ac:dyDescent="0.25">
      <c r="A54" s="163">
        <v>6</v>
      </c>
      <c r="B54" s="160" t="s">
        <v>580</v>
      </c>
      <c r="C54" s="83" t="s">
        <v>128</v>
      </c>
      <c r="D54" s="87">
        <v>1033.5</v>
      </c>
      <c r="E54" s="85">
        <v>1033.5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166"/>
      <c r="L54" s="79"/>
    </row>
    <row r="55" spans="1:12" x14ac:dyDescent="0.25">
      <c r="A55" s="163">
        <v>7</v>
      </c>
      <c r="B55" s="158" t="s">
        <v>130</v>
      </c>
      <c r="C55" s="80" t="s">
        <v>141</v>
      </c>
      <c r="D55" s="86">
        <v>170842</v>
      </c>
      <c r="E55" s="82">
        <v>170842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165" t="s">
        <v>305</v>
      </c>
      <c r="L55" s="79"/>
    </row>
    <row r="56" spans="1:12" x14ac:dyDescent="0.25">
      <c r="A56" s="163">
        <v>8</v>
      </c>
      <c r="B56" s="158" t="s">
        <v>581</v>
      </c>
      <c r="C56" s="80" t="s">
        <v>134</v>
      </c>
      <c r="D56" s="86">
        <v>170842</v>
      </c>
      <c r="E56" s="82">
        <v>170842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165" t="s">
        <v>305</v>
      </c>
      <c r="L56" s="79"/>
    </row>
    <row r="57" spans="1:12" ht="25.5" x14ac:dyDescent="0.25">
      <c r="A57" s="163">
        <v>9</v>
      </c>
      <c r="B57" s="158" t="s">
        <v>582</v>
      </c>
      <c r="C57" s="80" t="s">
        <v>137</v>
      </c>
      <c r="D57" s="86">
        <v>170842</v>
      </c>
      <c r="E57" s="82">
        <v>170842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165" t="s">
        <v>305</v>
      </c>
      <c r="L57" s="79"/>
    </row>
    <row r="58" spans="1:12" x14ac:dyDescent="0.25">
      <c r="A58" s="163">
        <v>10</v>
      </c>
      <c r="B58" s="160" t="s">
        <v>583</v>
      </c>
      <c r="C58" s="83" t="s">
        <v>139</v>
      </c>
      <c r="D58" s="87">
        <v>170842</v>
      </c>
      <c r="E58" s="85">
        <v>170842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166"/>
      <c r="L58" s="79"/>
    </row>
    <row r="59" spans="1:12" x14ac:dyDescent="0.25">
      <c r="A59" s="163">
        <v>11</v>
      </c>
      <c r="B59" s="158" t="s">
        <v>130</v>
      </c>
      <c r="C59" s="80" t="s">
        <v>237</v>
      </c>
      <c r="D59" s="86">
        <v>130355.6</v>
      </c>
      <c r="E59" s="82">
        <v>130355.6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165" t="s">
        <v>305</v>
      </c>
      <c r="L59" s="79"/>
    </row>
    <row r="60" spans="1:12" x14ac:dyDescent="0.25">
      <c r="A60" s="163">
        <v>12</v>
      </c>
      <c r="B60" s="158" t="s">
        <v>455</v>
      </c>
      <c r="C60" s="80" t="s">
        <v>144</v>
      </c>
      <c r="D60" s="86">
        <v>126687.3</v>
      </c>
      <c r="E60" s="82">
        <v>126687.3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165" t="s">
        <v>305</v>
      </c>
      <c r="L60" s="79"/>
    </row>
    <row r="61" spans="1:12" x14ac:dyDescent="0.25">
      <c r="A61" s="163">
        <v>13</v>
      </c>
      <c r="B61" s="158" t="s">
        <v>456</v>
      </c>
      <c r="C61" s="80" t="s">
        <v>145</v>
      </c>
      <c r="D61" s="86">
        <v>1747.6</v>
      </c>
      <c r="E61" s="82">
        <v>1747.6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165" t="s">
        <v>305</v>
      </c>
      <c r="L61" s="79"/>
    </row>
    <row r="62" spans="1:12" x14ac:dyDescent="0.25">
      <c r="A62" s="163">
        <v>14</v>
      </c>
      <c r="B62" s="160" t="s">
        <v>457</v>
      </c>
      <c r="C62" s="83" t="s">
        <v>147</v>
      </c>
      <c r="D62" s="87">
        <v>1747.6</v>
      </c>
      <c r="E62" s="85">
        <v>1747.6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166"/>
      <c r="L62" s="79"/>
    </row>
    <row r="63" spans="1:12" x14ac:dyDescent="0.25">
      <c r="A63" s="163">
        <v>15</v>
      </c>
      <c r="B63" s="158" t="s">
        <v>458</v>
      </c>
      <c r="C63" s="80" t="s">
        <v>149</v>
      </c>
      <c r="D63" s="86">
        <v>51707.5</v>
      </c>
      <c r="E63" s="82">
        <v>51707.5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165" t="s">
        <v>305</v>
      </c>
    </row>
    <row r="64" spans="1:12" x14ac:dyDescent="0.25">
      <c r="A64" s="163">
        <v>16</v>
      </c>
      <c r="B64" s="160" t="s">
        <v>484</v>
      </c>
      <c r="C64" s="83" t="s">
        <v>154</v>
      </c>
      <c r="D64" s="87">
        <v>50879.4</v>
      </c>
      <c r="E64" s="85">
        <v>50879.4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166"/>
    </row>
    <row r="65" spans="1:11" x14ac:dyDescent="0.25">
      <c r="A65" s="163">
        <v>17</v>
      </c>
      <c r="B65" s="160" t="s">
        <v>459</v>
      </c>
      <c r="C65" s="83" t="s">
        <v>157</v>
      </c>
      <c r="D65" s="87">
        <v>828.1</v>
      </c>
      <c r="E65" s="85">
        <v>828.1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166"/>
    </row>
    <row r="66" spans="1:11" x14ac:dyDescent="0.25">
      <c r="A66" s="163">
        <v>18</v>
      </c>
      <c r="B66" s="158" t="s">
        <v>461</v>
      </c>
      <c r="C66" s="80" t="s">
        <v>174</v>
      </c>
      <c r="D66" s="86">
        <v>70958.5</v>
      </c>
      <c r="E66" s="82">
        <v>70958.5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165" t="s">
        <v>305</v>
      </c>
    </row>
    <row r="67" spans="1:11" ht="15" customHeight="1" x14ac:dyDescent="0.25">
      <c r="A67" s="163">
        <v>19</v>
      </c>
      <c r="B67" s="158" t="s">
        <v>462</v>
      </c>
      <c r="C67" s="80" t="s">
        <v>166</v>
      </c>
      <c r="D67" s="86">
        <v>70958.5</v>
      </c>
      <c r="E67" s="82">
        <v>70958.5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165" t="s">
        <v>305</v>
      </c>
    </row>
    <row r="68" spans="1:11" x14ac:dyDescent="0.25">
      <c r="A68" s="163">
        <v>20</v>
      </c>
      <c r="B68" s="160" t="s">
        <v>463</v>
      </c>
      <c r="C68" s="83" t="s">
        <v>167</v>
      </c>
      <c r="D68" s="87">
        <v>70958.5</v>
      </c>
      <c r="E68" s="85">
        <v>70958.5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166"/>
    </row>
    <row r="69" spans="1:11" ht="15" customHeight="1" x14ac:dyDescent="0.25">
      <c r="A69" s="163">
        <v>21</v>
      </c>
      <c r="B69" s="158" t="s">
        <v>469</v>
      </c>
      <c r="C69" s="80" t="s">
        <v>193</v>
      </c>
      <c r="D69" s="86">
        <v>2273.6999999999998</v>
      </c>
      <c r="E69" s="82">
        <v>2273.6999999999998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165" t="s">
        <v>305</v>
      </c>
    </row>
    <row r="70" spans="1:11" ht="25.5" x14ac:dyDescent="0.25">
      <c r="A70" s="163">
        <v>22</v>
      </c>
      <c r="B70" s="158" t="s">
        <v>470</v>
      </c>
      <c r="C70" s="80" t="s">
        <v>196</v>
      </c>
      <c r="D70" s="86">
        <v>874.2</v>
      </c>
      <c r="E70" s="82">
        <v>874.2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165" t="s">
        <v>305</v>
      </c>
    </row>
    <row r="71" spans="1:11" ht="15" customHeight="1" x14ac:dyDescent="0.25">
      <c r="A71" s="163">
        <v>23</v>
      </c>
      <c r="B71" s="160" t="s">
        <v>471</v>
      </c>
      <c r="C71" s="83" t="s">
        <v>197</v>
      </c>
      <c r="D71" s="87">
        <v>874.2</v>
      </c>
      <c r="E71" s="85">
        <v>874.2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166"/>
    </row>
    <row r="72" spans="1:11" ht="15" customHeight="1" x14ac:dyDescent="0.25">
      <c r="A72" s="163">
        <v>24</v>
      </c>
      <c r="B72" s="158" t="s">
        <v>473</v>
      </c>
      <c r="C72" s="80" t="s">
        <v>206</v>
      </c>
      <c r="D72" s="86">
        <v>1399.5</v>
      </c>
      <c r="E72" s="82">
        <v>1399.5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165" t="s">
        <v>305</v>
      </c>
    </row>
    <row r="73" spans="1:11" ht="15" customHeight="1" x14ac:dyDescent="0.25">
      <c r="A73" s="163">
        <v>25</v>
      </c>
      <c r="B73" s="160" t="s">
        <v>474</v>
      </c>
      <c r="C73" s="83" t="s">
        <v>206</v>
      </c>
      <c r="D73" s="87">
        <v>1399.5</v>
      </c>
      <c r="E73" s="85">
        <v>1399.5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166"/>
    </row>
    <row r="74" spans="1:11" ht="15" customHeight="1" x14ac:dyDescent="0.25">
      <c r="A74" s="163">
        <v>26</v>
      </c>
      <c r="B74" s="158" t="s">
        <v>475</v>
      </c>
      <c r="C74" s="80" t="s">
        <v>227</v>
      </c>
      <c r="D74" s="86">
        <v>3668.3</v>
      </c>
      <c r="E74" s="82">
        <v>3668.3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165" t="s">
        <v>305</v>
      </c>
    </row>
    <row r="75" spans="1:11" ht="15" customHeight="1" x14ac:dyDescent="0.25">
      <c r="A75" s="163">
        <v>27</v>
      </c>
      <c r="B75" s="158" t="s">
        <v>476</v>
      </c>
      <c r="C75" s="80" t="s">
        <v>229</v>
      </c>
      <c r="D75" s="86">
        <v>3668.3</v>
      </c>
      <c r="E75" s="82">
        <v>3668.3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165" t="s">
        <v>305</v>
      </c>
    </row>
    <row r="76" spans="1:11" ht="15" customHeight="1" x14ac:dyDescent="0.25">
      <c r="A76" s="163">
        <v>28</v>
      </c>
      <c r="B76" s="158" t="s">
        <v>477</v>
      </c>
      <c r="C76" s="80" t="s">
        <v>230</v>
      </c>
      <c r="D76" s="86">
        <v>3668.3</v>
      </c>
      <c r="E76" s="82">
        <v>3668.3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165" t="s">
        <v>305</v>
      </c>
    </row>
    <row r="77" spans="1:11" ht="15" customHeight="1" x14ac:dyDescent="0.25">
      <c r="A77" s="163">
        <v>29</v>
      </c>
      <c r="B77" s="158" t="s">
        <v>478</v>
      </c>
      <c r="C77" s="80" t="s">
        <v>229</v>
      </c>
      <c r="D77" s="86">
        <v>3668.3</v>
      </c>
      <c r="E77" s="82">
        <v>3668.3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165" t="s">
        <v>305</v>
      </c>
    </row>
    <row r="78" spans="1:11" ht="15" customHeight="1" x14ac:dyDescent="0.25">
      <c r="A78" s="163">
        <v>30</v>
      </c>
      <c r="B78" s="160" t="s">
        <v>480</v>
      </c>
      <c r="C78" s="83" t="s">
        <v>235</v>
      </c>
      <c r="D78" s="87">
        <v>3668.3</v>
      </c>
      <c r="E78" s="85">
        <v>3668.3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166"/>
    </row>
    <row r="79" spans="1:11" ht="15" customHeight="1" x14ac:dyDescent="0.25">
      <c r="A79" s="163">
        <v>31</v>
      </c>
      <c r="B79" s="158" t="s">
        <v>130</v>
      </c>
      <c r="C79" s="80" t="s">
        <v>481</v>
      </c>
      <c r="D79" s="86">
        <v>806198.2</v>
      </c>
      <c r="E79" s="82">
        <v>806198.2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165"/>
    </row>
    <row r="80" spans="1:11" ht="15" customHeight="1" x14ac:dyDescent="0.25">
      <c r="A80" s="163">
        <v>32</v>
      </c>
      <c r="B80" s="158" t="s">
        <v>130</v>
      </c>
      <c r="C80" s="80" t="s">
        <v>482</v>
      </c>
      <c r="D80" s="86">
        <v>806198.2</v>
      </c>
      <c r="E80" s="82">
        <v>806198.2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165"/>
    </row>
    <row r="81" spans="1:11" ht="15" customHeight="1" x14ac:dyDescent="0.25">
      <c r="A81" s="148"/>
      <c r="B81" s="148"/>
      <c r="C81" s="167"/>
      <c r="D81" s="148"/>
      <c r="E81" s="148"/>
      <c r="F81" s="148"/>
      <c r="G81" s="148"/>
      <c r="H81" s="148"/>
      <c r="I81" s="148"/>
      <c r="J81" s="148"/>
      <c r="K81" s="148"/>
    </row>
    <row r="82" spans="1:11" ht="15" customHeight="1" x14ac:dyDescent="0.25">
      <c r="A82" s="148"/>
      <c r="B82" s="148"/>
      <c r="C82" s="167"/>
      <c r="D82" s="148"/>
      <c r="E82" s="148"/>
      <c r="F82" s="148"/>
      <c r="G82" s="148"/>
      <c r="H82" s="148"/>
      <c r="I82" s="148"/>
      <c r="J82" s="148"/>
      <c r="K82" s="148"/>
    </row>
    <row r="83" spans="1:11" ht="15" customHeight="1" x14ac:dyDescent="0.25">
      <c r="A83" s="148"/>
      <c r="B83" s="148"/>
      <c r="C83" s="88"/>
      <c r="D83" s="148"/>
      <c r="E83" s="148"/>
      <c r="F83" s="148"/>
      <c r="G83" s="148"/>
      <c r="H83" s="148"/>
      <c r="I83" s="148"/>
      <c r="J83" s="148"/>
      <c r="K83" s="148"/>
    </row>
    <row r="84" spans="1:11" ht="15" customHeight="1" x14ac:dyDescent="0.25">
      <c r="A84" s="148"/>
      <c r="B84" s="148" t="s">
        <v>485</v>
      </c>
      <c r="C84" s="148"/>
      <c r="D84" s="148"/>
      <c r="E84" s="280" t="s">
        <v>281</v>
      </c>
      <c r="F84" s="280"/>
      <c r="G84" s="280"/>
      <c r="H84" s="148"/>
      <c r="I84" s="148"/>
      <c r="J84" s="148"/>
      <c r="K84" s="148"/>
    </row>
    <row r="85" spans="1:11" ht="15" customHeight="1" x14ac:dyDescent="0.25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</row>
    <row r="86" spans="1:11" ht="15" customHeight="1" x14ac:dyDescent="0.25">
      <c r="A86" s="148"/>
      <c r="B86" s="148" t="s">
        <v>486</v>
      </c>
      <c r="C86" s="148"/>
      <c r="D86" s="281" t="s">
        <v>487</v>
      </c>
      <c r="E86" s="281"/>
      <c r="F86" s="281"/>
      <c r="G86" s="281"/>
      <c r="H86" s="148"/>
      <c r="I86" s="148"/>
      <c r="J86" s="148"/>
      <c r="K86" s="148"/>
    </row>
    <row r="87" spans="1:11" ht="15" customHeight="1" x14ac:dyDescent="0.25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</row>
  </sheetData>
  <mergeCells count="31">
    <mergeCell ref="E84:G84"/>
    <mergeCell ref="D86:G86"/>
    <mergeCell ref="A45:A46"/>
    <mergeCell ref="B45:B46"/>
    <mergeCell ref="C45:C46"/>
    <mergeCell ref="D45:D46"/>
    <mergeCell ref="E45:F45"/>
    <mergeCell ref="G45:G46"/>
    <mergeCell ref="H45:I45"/>
    <mergeCell ref="J45:J46"/>
    <mergeCell ref="K45:K46"/>
    <mergeCell ref="A48:K48"/>
    <mergeCell ref="K11:K12"/>
    <mergeCell ref="A14:K14"/>
    <mergeCell ref="C7:J7"/>
    <mergeCell ref="C8:J8"/>
    <mergeCell ref="C9:J9"/>
    <mergeCell ref="A11:A12"/>
    <mergeCell ref="B11:B12"/>
    <mergeCell ref="C11:C12"/>
    <mergeCell ref="D11:D12"/>
    <mergeCell ref="E11:F11"/>
    <mergeCell ref="G11:G12"/>
    <mergeCell ref="H11:I11"/>
    <mergeCell ref="J11:J12"/>
    <mergeCell ref="E1:K1"/>
    <mergeCell ref="C2:J2"/>
    <mergeCell ref="C3:J3"/>
    <mergeCell ref="C5:J5"/>
    <mergeCell ref="A6:B6"/>
    <mergeCell ref="C6:J6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12" t="s">
        <v>44</v>
      </c>
      <c r="B5" s="212"/>
      <c r="C5" s="212"/>
      <c r="D5" s="212"/>
    </row>
    <row r="7" spans="1:4" ht="25.5" x14ac:dyDescent="0.25">
      <c r="A7" s="53" t="s">
        <v>24</v>
      </c>
      <c r="B7" s="53" t="s">
        <v>47</v>
      </c>
      <c r="C7" s="53" t="s">
        <v>45</v>
      </c>
      <c r="D7" s="53" t="s">
        <v>46</v>
      </c>
    </row>
    <row r="8" spans="1:4" x14ac:dyDescent="0.25">
      <c r="A8" s="50">
        <v>1</v>
      </c>
      <c r="B8" s="50"/>
      <c r="C8" s="50"/>
      <c r="D8" s="50"/>
    </row>
    <row r="9" spans="1:4" x14ac:dyDescent="0.25">
      <c r="A9" s="50">
        <f>+A8+1</f>
        <v>2</v>
      </c>
      <c r="B9" s="51"/>
      <c r="C9" s="51"/>
      <c r="D9" s="52"/>
    </row>
    <row r="10" spans="1:4" x14ac:dyDescent="0.25">
      <c r="A10" s="50">
        <f t="shared" ref="A10:A17" si="0">+A9+1</f>
        <v>3</v>
      </c>
      <c r="B10" s="51"/>
      <c r="C10" s="51"/>
      <c r="D10" s="52"/>
    </row>
    <row r="11" spans="1:4" x14ac:dyDescent="0.25">
      <c r="A11" s="50">
        <f t="shared" si="0"/>
        <v>4</v>
      </c>
      <c r="B11" s="51"/>
      <c r="C11" s="51"/>
      <c r="D11" s="52"/>
    </row>
    <row r="12" spans="1:4" x14ac:dyDescent="0.25">
      <c r="A12" s="50">
        <f t="shared" si="0"/>
        <v>5</v>
      </c>
      <c r="B12" s="51"/>
      <c r="C12" s="51"/>
      <c r="D12" s="52"/>
    </row>
    <row r="13" spans="1:4" x14ac:dyDescent="0.25">
      <c r="A13" s="50">
        <f t="shared" si="0"/>
        <v>6</v>
      </c>
      <c r="B13" s="51"/>
      <c r="C13" s="51"/>
      <c r="D13" s="52"/>
    </row>
    <row r="14" spans="1:4" x14ac:dyDescent="0.25">
      <c r="A14" s="50">
        <f t="shared" si="0"/>
        <v>7</v>
      </c>
      <c r="B14" s="51"/>
      <c r="C14" s="51"/>
      <c r="D14" s="52"/>
    </row>
    <row r="15" spans="1:4" x14ac:dyDescent="0.25">
      <c r="A15" s="50">
        <f t="shared" si="0"/>
        <v>8</v>
      </c>
      <c r="B15" s="51"/>
      <c r="C15" s="51"/>
      <c r="D15" s="52"/>
    </row>
    <row r="16" spans="1:4" x14ac:dyDescent="0.25">
      <c r="A16" s="50">
        <f t="shared" si="0"/>
        <v>9</v>
      </c>
      <c r="B16" s="51"/>
      <c r="C16" s="51"/>
      <c r="D16" s="52"/>
    </row>
    <row r="17" spans="1:4" x14ac:dyDescent="0.25">
      <c r="A17" s="50">
        <f t="shared" si="0"/>
        <v>10</v>
      </c>
      <c r="B17" s="51"/>
      <c r="C17" s="51"/>
      <c r="D17" s="5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5" sqref="E5:E6"/>
    </sheetView>
  </sheetViews>
  <sheetFormatPr defaultColWidth="9.140625" defaultRowHeight="18.75" x14ac:dyDescent="0.25"/>
  <cols>
    <col min="1" max="1" width="8.140625" style="24" customWidth="1"/>
    <col min="2" max="2" width="15.28515625" style="26" customWidth="1"/>
    <col min="3" max="3" width="15.7109375" style="26" customWidth="1"/>
    <col min="4" max="4" width="19.85546875" style="24" customWidth="1"/>
    <col min="5" max="5" width="24.85546875" style="26" customWidth="1"/>
    <col min="6" max="8" width="15.7109375" style="26" customWidth="1"/>
    <col min="9" max="9" width="20.5703125" style="26" customWidth="1"/>
    <col min="10" max="10" width="17.5703125" style="26" customWidth="1"/>
    <col min="11" max="12" width="18.140625" style="26" customWidth="1"/>
    <col min="13" max="13" width="16.7109375" style="24" customWidth="1"/>
    <col min="14" max="16" width="15.7109375" style="24" customWidth="1"/>
    <col min="17" max="20" width="18.7109375" style="24" customWidth="1"/>
    <col min="21" max="26" width="15.7109375" style="24" customWidth="1"/>
    <col min="27" max="16384" width="9.140625" style="24"/>
  </cols>
  <sheetData>
    <row r="1" spans="1:16" ht="93" customHeight="1" x14ac:dyDescent="0.25">
      <c r="G1" s="183" t="s">
        <v>75</v>
      </c>
      <c r="H1" s="183"/>
      <c r="I1" s="183"/>
      <c r="J1" s="183"/>
      <c r="K1" s="185"/>
      <c r="L1" s="185"/>
    </row>
    <row r="2" spans="1:16" x14ac:dyDescent="0.25">
      <c r="K2" s="185"/>
      <c r="L2" s="185"/>
    </row>
    <row r="3" spans="1:16" ht="78.75" customHeight="1" x14ac:dyDescent="0.25">
      <c r="A3" s="191" t="s">
        <v>86</v>
      </c>
      <c r="B3" s="191"/>
      <c r="C3" s="191"/>
      <c r="D3" s="191"/>
      <c r="E3" s="191"/>
      <c r="F3" s="191"/>
      <c r="G3" s="191"/>
      <c r="H3" s="191"/>
      <c r="I3" s="191"/>
      <c r="J3" s="191"/>
      <c r="K3" s="30"/>
      <c r="L3" s="30"/>
      <c r="M3" s="25"/>
      <c r="N3" s="25"/>
      <c r="O3" s="25"/>
      <c r="P3" s="25"/>
    </row>
    <row r="4" spans="1:16" x14ac:dyDescent="0.25">
      <c r="J4" s="27"/>
      <c r="L4" s="24"/>
    </row>
    <row r="5" spans="1:16" ht="39.75" customHeight="1" x14ac:dyDescent="0.25">
      <c r="A5" s="188" t="s">
        <v>13</v>
      </c>
      <c r="B5" s="186" t="s">
        <v>48</v>
      </c>
      <c r="C5" s="186" t="s">
        <v>49</v>
      </c>
      <c r="D5" s="186" t="s">
        <v>50</v>
      </c>
      <c r="E5" s="186" t="s">
        <v>51</v>
      </c>
      <c r="F5" s="190" t="s">
        <v>53</v>
      </c>
      <c r="G5" s="190"/>
      <c r="H5" s="186" t="s">
        <v>60</v>
      </c>
      <c r="I5" s="186" t="s">
        <v>61</v>
      </c>
      <c r="J5" s="186" t="s">
        <v>69</v>
      </c>
      <c r="L5" s="27"/>
    </row>
    <row r="6" spans="1:16" ht="159.75" customHeight="1" x14ac:dyDescent="0.25">
      <c r="A6" s="189"/>
      <c r="B6" s="187"/>
      <c r="C6" s="187"/>
      <c r="D6" s="187"/>
      <c r="E6" s="187"/>
      <c r="F6" s="54" t="s">
        <v>59</v>
      </c>
      <c r="G6" s="54" t="s">
        <v>62</v>
      </c>
      <c r="H6" s="187"/>
      <c r="I6" s="187"/>
      <c r="J6" s="187"/>
      <c r="L6" s="27"/>
    </row>
    <row r="7" spans="1:16" ht="36.75" customHeight="1" x14ac:dyDescent="0.3">
      <c r="A7" s="58">
        <v>1</v>
      </c>
      <c r="B7" s="70" t="s">
        <v>82</v>
      </c>
      <c r="C7" s="56"/>
      <c r="D7" s="57"/>
      <c r="E7" s="56"/>
      <c r="F7" s="56"/>
      <c r="G7" s="56"/>
      <c r="H7" s="56"/>
      <c r="I7" s="56"/>
      <c r="J7" s="56"/>
      <c r="L7" s="27"/>
    </row>
    <row r="8" spans="1:16" ht="36.75" customHeight="1" x14ac:dyDescent="0.3">
      <c r="A8" s="58">
        <v>2</v>
      </c>
      <c r="B8" s="56"/>
      <c r="C8" s="56"/>
      <c r="D8" s="56"/>
      <c r="E8" s="56"/>
      <c r="F8" s="56"/>
      <c r="G8" s="56"/>
      <c r="H8" s="56"/>
      <c r="I8" s="56"/>
      <c r="J8" s="56"/>
      <c r="L8" s="27"/>
    </row>
    <row r="9" spans="1:16" ht="36.75" customHeight="1" x14ac:dyDescent="0.3">
      <c r="A9" s="58">
        <v>3</v>
      </c>
      <c r="B9" s="56"/>
      <c r="C9" s="56"/>
      <c r="D9" s="56"/>
      <c r="E9" s="56"/>
      <c r="F9" s="56"/>
      <c r="G9" s="56"/>
      <c r="H9" s="56"/>
      <c r="I9" s="56"/>
      <c r="J9" s="56"/>
      <c r="L9" s="27"/>
    </row>
    <row r="10" spans="1:16" ht="36.75" customHeight="1" x14ac:dyDescent="0.3">
      <c r="A10" s="58">
        <v>4</v>
      </c>
      <c r="B10" s="56"/>
      <c r="C10" s="56"/>
      <c r="D10" s="57"/>
      <c r="E10" s="56"/>
      <c r="F10" s="56"/>
      <c r="G10" s="56"/>
      <c r="H10" s="56"/>
      <c r="I10" s="56"/>
      <c r="J10" s="56"/>
      <c r="L10" s="27"/>
    </row>
    <row r="11" spans="1:16" x14ac:dyDescent="0.25">
      <c r="L11" s="27"/>
    </row>
    <row r="12" spans="1:16" ht="4.5" customHeight="1" x14ac:dyDescent="0.25">
      <c r="L12" s="27"/>
    </row>
    <row r="13" spans="1:16" ht="66.75" customHeight="1" x14ac:dyDescent="0.25">
      <c r="A13" s="184" t="s">
        <v>70</v>
      </c>
      <c r="B13" s="184"/>
      <c r="C13" s="184"/>
      <c r="D13" s="184"/>
      <c r="E13" s="184"/>
      <c r="F13" s="184"/>
      <c r="G13" s="184"/>
      <c r="H13" s="184"/>
      <c r="I13" s="184"/>
      <c r="J13" s="184"/>
      <c r="K13" s="44"/>
      <c r="L13" s="44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O29"/>
  <sheetViews>
    <sheetView zoomScaleNormal="100" workbookViewId="0">
      <pane xSplit="2" ySplit="6" topLeftCell="C18" activePane="bottomRight" state="frozen"/>
      <selection activeCell="F9" sqref="F9"/>
      <selection pane="topRight" activeCell="F9" sqref="F9"/>
      <selection pane="bottomLeft" activeCell="F9" sqref="F9"/>
      <selection pane="bottomRight" activeCell="A22" sqref="A22:A25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200" t="s">
        <v>73</v>
      </c>
      <c r="F1" s="200"/>
    </row>
    <row r="2" spans="1:15" x14ac:dyDescent="0.25">
      <c r="A2" s="7"/>
      <c r="F2" s="59"/>
      <c r="G2" s="7"/>
      <c r="H2" s="7"/>
      <c r="I2" s="7"/>
      <c r="J2" s="7"/>
      <c r="K2" s="7"/>
      <c r="L2" s="7"/>
      <c r="M2" s="7"/>
      <c r="N2" s="7"/>
      <c r="O2" s="7"/>
    </row>
    <row r="3" spans="1:15" ht="60.75" customHeight="1" x14ac:dyDescent="0.25">
      <c r="A3" s="203" t="s">
        <v>87</v>
      </c>
      <c r="B3" s="203"/>
      <c r="C3" s="203"/>
      <c r="D3" s="203"/>
      <c r="E3" s="203"/>
      <c r="F3" s="203"/>
      <c r="G3" s="1"/>
      <c r="H3" s="1"/>
      <c r="I3" s="1"/>
      <c r="J3" s="1"/>
    </row>
    <row r="4" spans="1:15" ht="17.45" customHeight="1" x14ac:dyDescent="0.25">
      <c r="F4" s="14"/>
    </row>
    <row r="5" spans="1:15" ht="29.25" customHeight="1" x14ac:dyDescent="0.25">
      <c r="A5" s="201" t="s">
        <v>13</v>
      </c>
      <c r="B5" s="201" t="s">
        <v>14</v>
      </c>
      <c r="C5" s="201" t="s">
        <v>54</v>
      </c>
      <c r="D5" s="199" t="s">
        <v>15</v>
      </c>
      <c r="E5" s="199"/>
      <c r="F5" s="201" t="s">
        <v>41</v>
      </c>
      <c r="K5" s="4"/>
    </row>
    <row r="6" spans="1:15" ht="35.25" customHeight="1" x14ac:dyDescent="0.25">
      <c r="A6" s="202"/>
      <c r="B6" s="202"/>
      <c r="C6" s="202"/>
      <c r="D6" s="19" t="s">
        <v>16</v>
      </c>
      <c r="E6" s="19" t="s">
        <v>17</v>
      </c>
      <c r="F6" s="202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 x14ac:dyDescent="0.25">
      <c r="A7" s="193">
        <v>1</v>
      </c>
      <c r="B7" s="196" t="s">
        <v>18</v>
      </c>
      <c r="C7" s="62" t="s">
        <v>56</v>
      </c>
      <c r="D7" s="20">
        <v>0</v>
      </c>
      <c r="E7" s="20">
        <v>0</v>
      </c>
      <c r="F7" s="20">
        <v>0</v>
      </c>
    </row>
    <row r="8" spans="1:15" ht="30" x14ac:dyDescent="0.25">
      <c r="A8" s="194"/>
      <c r="B8" s="197"/>
      <c r="C8" s="63" t="s">
        <v>57</v>
      </c>
      <c r="D8" s="49">
        <v>4</v>
      </c>
      <c r="E8" s="49">
        <v>3385000</v>
      </c>
      <c r="F8" s="49" t="s">
        <v>489</v>
      </c>
      <c r="G8" s="7"/>
      <c r="H8" s="7"/>
      <c r="I8" s="7"/>
      <c r="J8" s="7"/>
      <c r="K8" s="7"/>
      <c r="L8" s="7"/>
      <c r="M8" s="7"/>
      <c r="N8" s="7"/>
      <c r="O8" s="7"/>
    </row>
    <row r="9" spans="1:15" ht="30" x14ac:dyDescent="0.25">
      <c r="A9" s="194"/>
      <c r="B9" s="197"/>
      <c r="C9" s="63" t="s">
        <v>57</v>
      </c>
      <c r="D9" s="21">
        <v>8</v>
      </c>
      <c r="E9" s="21">
        <v>306161862.05000001</v>
      </c>
      <c r="F9" s="21" t="s">
        <v>691</v>
      </c>
    </row>
    <row r="10" spans="1:15" ht="20.25" customHeight="1" x14ac:dyDescent="0.25">
      <c r="A10" s="194"/>
      <c r="B10" s="197"/>
      <c r="C10" s="63" t="s">
        <v>58</v>
      </c>
      <c r="D10" s="21">
        <v>0</v>
      </c>
      <c r="E10" s="21">
        <v>0</v>
      </c>
      <c r="F10" s="21">
        <v>0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0.25" customHeight="1" x14ac:dyDescent="0.25">
      <c r="A11" s="194"/>
      <c r="B11" s="197"/>
      <c r="C11" s="63" t="s">
        <v>55</v>
      </c>
      <c r="D11" s="49">
        <f>20-4</f>
        <v>16</v>
      </c>
      <c r="E11" s="49">
        <f>346804058.634-E9</f>
        <v>40642196.583999991</v>
      </c>
      <c r="F11" s="49" t="s">
        <v>489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20.25" customHeight="1" x14ac:dyDescent="0.25">
      <c r="A12" s="193">
        <f>+A7+1</f>
        <v>2</v>
      </c>
      <c r="B12" s="196" t="s">
        <v>19</v>
      </c>
      <c r="C12" s="62" t="s">
        <v>56</v>
      </c>
      <c r="D12" s="20">
        <v>0</v>
      </c>
      <c r="E12" s="20">
        <v>0</v>
      </c>
      <c r="F12" s="20">
        <v>0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30" x14ac:dyDescent="0.25">
      <c r="A13" s="194"/>
      <c r="B13" s="197"/>
      <c r="C13" s="63" t="s">
        <v>57</v>
      </c>
      <c r="D13" s="49">
        <v>14</v>
      </c>
      <c r="E13" s="49">
        <v>86418610</v>
      </c>
      <c r="F13" s="49" t="s">
        <v>489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30" x14ac:dyDescent="0.25">
      <c r="A14" s="194"/>
      <c r="B14" s="197"/>
      <c r="C14" s="63" t="s">
        <v>57</v>
      </c>
      <c r="D14" s="21">
        <v>4</v>
      </c>
      <c r="E14" s="21">
        <v>51900432</v>
      </c>
      <c r="F14" s="21" t="s">
        <v>691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20.25" customHeight="1" x14ac:dyDescent="0.25">
      <c r="A15" s="194"/>
      <c r="B15" s="197"/>
      <c r="C15" s="65" t="s">
        <v>58</v>
      </c>
      <c r="D15" s="61">
        <v>0</v>
      </c>
      <c r="E15" s="61">
        <v>0</v>
      </c>
      <c r="F15" s="61">
        <v>0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s="6" customFormat="1" ht="20.25" customHeight="1" x14ac:dyDescent="0.25">
      <c r="A16" s="194"/>
      <c r="B16" s="197"/>
      <c r="C16" s="63" t="s">
        <v>55</v>
      </c>
      <c r="D16" s="49">
        <f>36-14</f>
        <v>22</v>
      </c>
      <c r="E16" s="49">
        <v>1954969736.0999999</v>
      </c>
      <c r="F16" s="49" t="s">
        <v>489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s="6" customFormat="1" ht="20.25" customHeight="1" x14ac:dyDescent="0.25">
      <c r="A17" s="194"/>
      <c r="B17" s="197"/>
      <c r="C17" s="64" t="s">
        <v>55</v>
      </c>
      <c r="D17" s="22">
        <f>9-4</f>
        <v>5</v>
      </c>
      <c r="E17" s="22">
        <v>10368583</v>
      </c>
      <c r="F17" s="22" t="s">
        <v>691</v>
      </c>
      <c r="G17" s="5"/>
      <c r="H17" s="5"/>
      <c r="I17" s="5"/>
      <c r="J17" s="5"/>
      <c r="K17" s="5"/>
      <c r="L17" s="5"/>
      <c r="M17" s="5"/>
      <c r="N17" s="5"/>
      <c r="O17" s="5"/>
    </row>
    <row r="18" spans="1:15" ht="20.25" customHeight="1" x14ac:dyDescent="0.25">
      <c r="A18" s="193">
        <v>3</v>
      </c>
      <c r="B18" s="196" t="s">
        <v>20</v>
      </c>
      <c r="C18" s="62" t="s">
        <v>56</v>
      </c>
      <c r="D18" s="48">
        <v>0</v>
      </c>
      <c r="E18" s="48">
        <v>0</v>
      </c>
      <c r="F18" s="48">
        <v>0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30" x14ac:dyDescent="0.25">
      <c r="A19" s="194"/>
      <c r="B19" s="197"/>
      <c r="C19" s="63" t="s">
        <v>57</v>
      </c>
      <c r="D19" s="49">
        <v>0</v>
      </c>
      <c r="E19" s="49">
        <v>0</v>
      </c>
      <c r="F19" s="49">
        <v>0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ht="20.25" customHeight="1" x14ac:dyDescent="0.25">
      <c r="A20" s="194"/>
      <c r="B20" s="197"/>
      <c r="C20" s="63" t="s">
        <v>58</v>
      </c>
      <c r="D20" s="49">
        <v>0</v>
      </c>
      <c r="E20" s="49">
        <v>0</v>
      </c>
      <c r="F20" s="49">
        <v>0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0.25" customHeight="1" x14ac:dyDescent="0.25">
      <c r="A21" s="195"/>
      <c r="B21" s="198"/>
      <c r="C21" s="64" t="s">
        <v>55</v>
      </c>
      <c r="D21" s="22">
        <v>0</v>
      </c>
      <c r="E21" s="22">
        <v>0</v>
      </c>
      <c r="F21" s="22">
        <v>0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20.25" customHeight="1" x14ac:dyDescent="0.25">
      <c r="A22" s="193">
        <v>4</v>
      </c>
      <c r="B22" s="196" t="s">
        <v>42</v>
      </c>
      <c r="C22" s="62" t="s">
        <v>56</v>
      </c>
      <c r="D22" s="20">
        <v>0</v>
      </c>
      <c r="E22" s="20">
        <v>0</v>
      </c>
      <c r="F22" s="20">
        <v>0</v>
      </c>
    </row>
    <row r="23" spans="1:15" ht="30" x14ac:dyDescent="0.25">
      <c r="A23" s="194"/>
      <c r="B23" s="197"/>
      <c r="C23" s="63" t="s">
        <v>57</v>
      </c>
      <c r="D23" s="21">
        <v>0</v>
      </c>
      <c r="E23" s="21">
        <v>0</v>
      </c>
      <c r="F23" s="21">
        <v>0</v>
      </c>
    </row>
    <row r="24" spans="1:15" ht="20.25" customHeight="1" x14ac:dyDescent="0.25">
      <c r="A24" s="194"/>
      <c r="B24" s="197"/>
      <c r="C24" s="63" t="s">
        <v>58</v>
      </c>
      <c r="D24" s="21">
        <v>0</v>
      </c>
      <c r="E24" s="21">
        <v>0</v>
      </c>
      <c r="F24" s="21">
        <v>0</v>
      </c>
    </row>
    <row r="25" spans="1:15" ht="20.25" customHeight="1" x14ac:dyDescent="0.25">
      <c r="A25" s="195"/>
      <c r="B25" s="198"/>
      <c r="C25" s="64" t="s">
        <v>55</v>
      </c>
      <c r="D25" s="22">
        <v>0</v>
      </c>
      <c r="E25" s="22">
        <v>0</v>
      </c>
      <c r="F25" s="22">
        <v>0</v>
      </c>
    </row>
    <row r="27" spans="1:15" ht="18.75" customHeight="1" x14ac:dyDescent="0.25">
      <c r="A27" s="192" t="s">
        <v>70</v>
      </c>
      <c r="B27" s="192"/>
      <c r="C27" s="192"/>
      <c r="D27" s="192"/>
      <c r="E27" s="192"/>
      <c r="F27" s="192"/>
      <c r="G27" s="44"/>
      <c r="H27" s="44"/>
      <c r="I27" s="44"/>
      <c r="J27" s="44"/>
      <c r="K27" s="44"/>
      <c r="L27" s="44"/>
      <c r="M27" s="44"/>
      <c r="N27" s="44"/>
    </row>
    <row r="28" spans="1:15" x14ac:dyDescent="0.25">
      <c r="A28" s="192"/>
      <c r="B28" s="192"/>
      <c r="C28" s="192"/>
      <c r="D28" s="192"/>
      <c r="E28" s="192"/>
      <c r="F28" s="192"/>
    </row>
    <row r="29" spans="1:15" ht="31.5" customHeight="1" x14ac:dyDescent="0.25">
      <c r="A29" s="192"/>
      <c r="B29" s="192"/>
      <c r="C29" s="192"/>
      <c r="D29" s="192"/>
      <c r="E29" s="192"/>
      <c r="F29" s="192"/>
    </row>
  </sheetData>
  <mergeCells count="16">
    <mergeCell ref="E1:F1"/>
    <mergeCell ref="F5:F6"/>
    <mergeCell ref="A3:F3"/>
    <mergeCell ref="A5:A6"/>
    <mergeCell ref="B5:B6"/>
    <mergeCell ref="C5:C6"/>
    <mergeCell ref="A12:A17"/>
    <mergeCell ref="B12:B17"/>
    <mergeCell ref="D5:E5"/>
    <mergeCell ref="A7:A11"/>
    <mergeCell ref="B7:B11"/>
    <mergeCell ref="A27:F29"/>
    <mergeCell ref="A18:A21"/>
    <mergeCell ref="B18:B21"/>
    <mergeCell ref="A22:A25"/>
    <mergeCell ref="B22:B2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8" bestFit="1" customWidth="1"/>
    <col min="2" max="2" width="10.7109375" style="31" customWidth="1"/>
    <col min="3" max="3" width="15.28515625" style="28" customWidth="1"/>
    <col min="4" max="5" width="19.85546875" style="31" customWidth="1"/>
    <col min="6" max="6" width="16.5703125" style="31" customWidth="1"/>
    <col min="7" max="7" width="31.85546875" style="31" customWidth="1"/>
    <col min="8" max="8" width="12.28515625" style="31" customWidth="1"/>
    <col min="9" max="9" width="17.85546875" style="31" customWidth="1"/>
    <col min="10" max="10" width="15.7109375" style="31" customWidth="1"/>
    <col min="11" max="12" width="18.140625" style="31" customWidth="1"/>
    <col min="13" max="13" width="16.7109375" style="28" customWidth="1"/>
    <col min="14" max="15" width="15.7109375" style="28" customWidth="1"/>
    <col min="16" max="19" width="18.7109375" style="28" customWidth="1"/>
    <col min="20" max="25" width="15.7109375" style="28" customWidth="1"/>
    <col min="26" max="16384" width="9.140625" style="28"/>
  </cols>
  <sheetData>
    <row r="1" spans="1:15" ht="107.25" customHeight="1" x14ac:dyDescent="0.25">
      <c r="I1" s="204" t="s">
        <v>76</v>
      </c>
      <c r="J1" s="204"/>
      <c r="K1" s="204"/>
      <c r="L1" s="204"/>
    </row>
    <row r="2" spans="1:15" ht="77.25" customHeight="1" x14ac:dyDescent="0.25">
      <c r="A2" s="191" t="s">
        <v>83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30"/>
      <c r="N2" s="30"/>
      <c r="O2" s="30"/>
    </row>
    <row r="3" spans="1:15" x14ac:dyDescent="0.25">
      <c r="L3" s="27"/>
    </row>
    <row r="4" spans="1:15" ht="33.75" customHeight="1" x14ac:dyDescent="0.25">
      <c r="A4" s="206" t="s">
        <v>13</v>
      </c>
      <c r="B4" s="206" t="s">
        <v>14</v>
      </c>
      <c r="C4" s="206" t="s">
        <v>7</v>
      </c>
      <c r="D4" s="206" t="s">
        <v>43</v>
      </c>
      <c r="E4" s="206" t="s">
        <v>11</v>
      </c>
      <c r="F4" s="206" t="s">
        <v>12</v>
      </c>
      <c r="G4" s="208" t="s">
        <v>53</v>
      </c>
      <c r="H4" s="208"/>
      <c r="I4" s="206" t="s">
        <v>8</v>
      </c>
      <c r="J4" s="206" t="s">
        <v>9</v>
      </c>
      <c r="K4" s="206" t="s">
        <v>10</v>
      </c>
      <c r="L4" s="206" t="s">
        <v>63</v>
      </c>
    </row>
    <row r="5" spans="1:15" ht="99.95" customHeight="1" x14ac:dyDescent="0.25">
      <c r="A5" s="207"/>
      <c r="B5" s="207"/>
      <c r="C5" s="207"/>
      <c r="D5" s="207"/>
      <c r="E5" s="207"/>
      <c r="F5" s="207"/>
      <c r="G5" s="67" t="s">
        <v>59</v>
      </c>
      <c r="H5" s="67" t="s">
        <v>62</v>
      </c>
      <c r="I5" s="207"/>
      <c r="J5" s="207"/>
      <c r="K5" s="207"/>
      <c r="L5" s="207"/>
    </row>
    <row r="6" spans="1:15" s="94" customFormat="1" ht="15" x14ac:dyDescent="0.25">
      <c r="A6" s="89">
        <v>1</v>
      </c>
      <c r="B6" s="89">
        <v>0</v>
      </c>
      <c r="C6" s="90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</row>
    <row r="7" spans="1:15" s="94" customFormat="1" ht="15" x14ac:dyDescent="0.25">
      <c r="A7" s="89">
        <f t="shared" ref="A7:A11" si="0">+A6+1</f>
        <v>2</v>
      </c>
      <c r="B7" s="89">
        <v>0</v>
      </c>
      <c r="C7" s="90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</row>
    <row r="8" spans="1:15" s="94" customFormat="1" ht="15" x14ac:dyDescent="0.25">
      <c r="A8" s="89">
        <f t="shared" si="0"/>
        <v>3</v>
      </c>
      <c r="B8" s="89">
        <v>0</v>
      </c>
      <c r="C8" s="90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</row>
    <row r="9" spans="1:15" s="94" customFormat="1" ht="15" x14ac:dyDescent="0.25">
      <c r="A9" s="89">
        <f t="shared" si="0"/>
        <v>4</v>
      </c>
      <c r="B9" s="89">
        <v>0</v>
      </c>
      <c r="C9" s="90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</row>
    <row r="10" spans="1:15" s="94" customFormat="1" ht="15" x14ac:dyDescent="0.25">
      <c r="A10" s="89">
        <f t="shared" si="0"/>
        <v>5</v>
      </c>
      <c r="B10" s="89">
        <v>0</v>
      </c>
      <c r="C10" s="90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5" s="94" customFormat="1" ht="15" x14ac:dyDescent="0.25">
      <c r="A11" s="89">
        <f t="shared" si="0"/>
        <v>6</v>
      </c>
      <c r="B11" s="89">
        <v>0</v>
      </c>
      <c r="C11" s="90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5" ht="14.25" customHeight="1" x14ac:dyDescent="0.25"/>
    <row r="13" spans="1:15" ht="54" customHeight="1" x14ac:dyDescent="0.25">
      <c r="A13" s="205" t="s">
        <v>70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Q97"/>
  <sheetViews>
    <sheetView tabSelected="1" view="pageBreakPreview" zoomScale="85" zoomScaleNormal="8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78" sqref="A78:A79"/>
    </sheetView>
  </sheetViews>
  <sheetFormatPr defaultColWidth="9.140625" defaultRowHeight="18.75" x14ac:dyDescent="0.25"/>
  <cols>
    <col min="1" max="1" width="8.140625" style="24" customWidth="1"/>
    <col min="2" max="2" width="14.28515625" style="26" customWidth="1"/>
    <col min="3" max="3" width="30.28515625" style="24" customWidth="1"/>
    <col min="4" max="4" width="15.7109375" style="26" customWidth="1"/>
    <col min="5" max="5" width="18.140625" style="26" customWidth="1"/>
    <col min="6" max="6" width="25.7109375" style="26" customWidth="1"/>
    <col min="7" max="7" width="40.7109375" style="26" customWidth="1"/>
    <col min="8" max="8" width="18.140625" style="26" customWidth="1"/>
    <col min="9" max="9" width="17.85546875" style="26" customWidth="1"/>
    <col min="10" max="10" width="16.85546875" style="26" customWidth="1"/>
    <col min="11" max="11" width="18.140625" style="26" customWidth="1"/>
    <col min="12" max="12" width="19.42578125" style="26" customWidth="1"/>
    <col min="13" max="13" width="16.7109375" style="24" customWidth="1"/>
    <col min="14" max="14" width="15.7109375" style="100" customWidth="1"/>
    <col min="15" max="16" width="15.7109375" style="24" customWidth="1"/>
    <col min="17" max="20" width="18.7109375" style="24" customWidth="1"/>
    <col min="21" max="26" width="15.7109375" style="24" customWidth="1"/>
    <col min="27" max="16384" width="9.140625" style="24"/>
  </cols>
  <sheetData>
    <row r="1" spans="1:17" ht="74.25" customHeight="1" x14ac:dyDescent="0.25">
      <c r="I1" s="183" t="s">
        <v>661</v>
      </c>
      <c r="J1" s="183"/>
      <c r="K1" s="183"/>
      <c r="L1" s="183"/>
    </row>
    <row r="2" spans="1:17" x14ac:dyDescent="0.25">
      <c r="K2" s="209"/>
      <c r="L2" s="209"/>
    </row>
    <row r="3" spans="1:17" ht="81.75" customHeight="1" x14ac:dyDescent="0.25">
      <c r="A3" s="191" t="s">
        <v>84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25"/>
      <c r="N3" s="99"/>
      <c r="O3" s="25"/>
      <c r="P3" s="25"/>
    </row>
    <row r="4" spans="1:17" x14ac:dyDescent="0.25">
      <c r="L4" s="27"/>
    </row>
    <row r="5" spans="1:17" s="92" customFormat="1" ht="24.95" customHeight="1" x14ac:dyDescent="0.25">
      <c r="A5" s="206" t="s">
        <v>13</v>
      </c>
      <c r="B5" s="206" t="s">
        <v>14</v>
      </c>
      <c r="C5" s="206" t="s">
        <v>7</v>
      </c>
      <c r="D5" s="206" t="s">
        <v>490</v>
      </c>
      <c r="E5" s="206" t="s">
        <v>11</v>
      </c>
      <c r="F5" s="206" t="s">
        <v>12</v>
      </c>
      <c r="G5" s="208" t="s">
        <v>53</v>
      </c>
      <c r="H5" s="208"/>
      <c r="I5" s="206" t="s">
        <v>8</v>
      </c>
      <c r="J5" s="206" t="s">
        <v>9</v>
      </c>
      <c r="K5" s="206" t="s">
        <v>10</v>
      </c>
      <c r="L5" s="206" t="s">
        <v>64</v>
      </c>
      <c r="N5" s="169"/>
      <c r="Q5" s="93"/>
    </row>
    <row r="6" spans="1:17" s="92" customFormat="1" ht="99.95" customHeight="1" x14ac:dyDescent="0.25">
      <c r="A6" s="207"/>
      <c r="B6" s="207"/>
      <c r="C6" s="207"/>
      <c r="D6" s="207"/>
      <c r="E6" s="207"/>
      <c r="F6" s="207"/>
      <c r="G6" s="68" t="s">
        <v>59</v>
      </c>
      <c r="H6" s="68" t="s">
        <v>62</v>
      </c>
      <c r="I6" s="207"/>
      <c r="J6" s="207"/>
      <c r="K6" s="207"/>
      <c r="L6" s="207"/>
      <c r="N6" s="169" t="s">
        <v>692</v>
      </c>
    </row>
    <row r="7" spans="1:17" s="91" customFormat="1" ht="38.25" x14ac:dyDescent="0.25">
      <c r="A7" s="89">
        <v>1</v>
      </c>
      <c r="B7" s="89" t="s">
        <v>18</v>
      </c>
      <c r="C7" s="90" t="s">
        <v>488</v>
      </c>
      <c r="D7" s="89" t="s">
        <v>489</v>
      </c>
      <c r="E7" s="96" t="s">
        <v>560</v>
      </c>
      <c r="F7" s="90" t="s">
        <v>491</v>
      </c>
      <c r="G7" s="90" t="s">
        <v>492</v>
      </c>
      <c r="H7" s="89">
        <v>300970850</v>
      </c>
      <c r="I7" s="89" t="s">
        <v>493</v>
      </c>
      <c r="J7" s="89">
        <f>520*3</f>
        <v>1560</v>
      </c>
      <c r="K7" s="89">
        <v>9600</v>
      </c>
      <c r="L7" s="89">
        <f t="shared" ref="L7:L21" si="0">+J7*K7</f>
        <v>14976000</v>
      </c>
      <c r="N7" s="170"/>
      <c r="O7" s="170" t="b">
        <f t="shared" ref="O7:O23" si="1">+IF(N7&gt;0,L7)</f>
        <v>0</v>
      </c>
    </row>
    <row r="8" spans="1:17" s="91" customFormat="1" ht="38.25" x14ac:dyDescent="0.25">
      <c r="A8" s="89">
        <f t="shared" ref="A8" si="2">+A7+1</f>
        <v>2</v>
      </c>
      <c r="B8" s="89" t="s">
        <v>18</v>
      </c>
      <c r="C8" s="90" t="s">
        <v>494</v>
      </c>
      <c r="D8" s="89" t="s">
        <v>489</v>
      </c>
      <c r="E8" s="96" t="s">
        <v>557</v>
      </c>
      <c r="F8" s="90" t="s">
        <v>495</v>
      </c>
      <c r="G8" s="90" t="s">
        <v>496</v>
      </c>
      <c r="H8" s="89">
        <v>200898364</v>
      </c>
      <c r="I8" s="89" t="s">
        <v>497</v>
      </c>
      <c r="J8" s="89">
        <v>3</v>
      </c>
      <c r="K8" s="89">
        <v>600000</v>
      </c>
      <c r="L8" s="89">
        <f t="shared" si="0"/>
        <v>1800000</v>
      </c>
      <c r="N8" s="170"/>
      <c r="O8" s="170" t="b">
        <f t="shared" si="1"/>
        <v>0</v>
      </c>
    </row>
    <row r="9" spans="1:17" s="91" customFormat="1" ht="60" x14ac:dyDescent="0.25">
      <c r="A9" s="89">
        <f t="shared" ref="A9:A40" si="3">+A8+1</f>
        <v>3</v>
      </c>
      <c r="B9" s="89" t="s">
        <v>18</v>
      </c>
      <c r="C9" s="90" t="s">
        <v>498</v>
      </c>
      <c r="D9" s="89" t="s">
        <v>489</v>
      </c>
      <c r="E9" s="96" t="s">
        <v>557</v>
      </c>
      <c r="F9" s="90" t="s">
        <v>499</v>
      </c>
      <c r="G9" s="90" t="s">
        <v>500</v>
      </c>
      <c r="H9" s="89">
        <v>203366731</v>
      </c>
      <c r="I9" s="89" t="s">
        <v>497</v>
      </c>
      <c r="J9" s="89">
        <v>3</v>
      </c>
      <c r="K9" s="89">
        <v>3003000</v>
      </c>
      <c r="L9" s="89">
        <f t="shared" si="0"/>
        <v>9009000</v>
      </c>
      <c r="N9" s="170"/>
      <c r="O9" s="170" t="b">
        <f t="shared" si="1"/>
        <v>0</v>
      </c>
    </row>
    <row r="10" spans="1:17" s="91" customFormat="1" ht="90" x14ac:dyDescent="0.25">
      <c r="A10" s="89">
        <f t="shared" si="3"/>
        <v>4</v>
      </c>
      <c r="B10" s="89" t="s">
        <v>18</v>
      </c>
      <c r="C10" s="90" t="s">
        <v>501</v>
      </c>
      <c r="D10" s="89" t="s">
        <v>489</v>
      </c>
      <c r="E10" s="96" t="s">
        <v>556</v>
      </c>
      <c r="F10" s="90" t="s">
        <v>502</v>
      </c>
      <c r="G10" s="90" t="s">
        <v>503</v>
      </c>
      <c r="H10" s="89">
        <v>305109680</v>
      </c>
      <c r="I10" s="89" t="s">
        <v>497</v>
      </c>
      <c r="J10" s="89">
        <v>3</v>
      </c>
      <c r="K10" s="89">
        <v>1416625</v>
      </c>
      <c r="L10" s="89">
        <f t="shared" si="0"/>
        <v>4249875</v>
      </c>
      <c r="N10" s="170"/>
      <c r="O10" s="170" t="b">
        <f t="shared" si="1"/>
        <v>0</v>
      </c>
    </row>
    <row r="11" spans="1:17" s="91" customFormat="1" ht="45" x14ac:dyDescent="0.25">
      <c r="A11" s="89">
        <f t="shared" si="3"/>
        <v>5</v>
      </c>
      <c r="B11" s="89" t="s">
        <v>18</v>
      </c>
      <c r="C11" s="90" t="s">
        <v>504</v>
      </c>
      <c r="D11" s="89" t="s">
        <v>489</v>
      </c>
      <c r="E11" s="96" t="s">
        <v>556</v>
      </c>
      <c r="F11" s="90" t="s">
        <v>505</v>
      </c>
      <c r="G11" s="90" t="s">
        <v>506</v>
      </c>
      <c r="H11" s="89">
        <v>305109680</v>
      </c>
      <c r="I11" s="89" t="s">
        <v>497</v>
      </c>
      <c r="J11" s="89">
        <v>1</v>
      </c>
      <c r="K11" s="89">
        <v>253300</v>
      </c>
      <c r="L11" s="89">
        <f t="shared" si="0"/>
        <v>253300</v>
      </c>
      <c r="N11" s="170"/>
      <c r="O11" s="170" t="b">
        <f t="shared" si="1"/>
        <v>0</v>
      </c>
    </row>
    <row r="12" spans="1:17" s="91" customFormat="1" ht="38.25" x14ac:dyDescent="0.25">
      <c r="A12" s="89">
        <f t="shared" si="3"/>
        <v>6</v>
      </c>
      <c r="B12" s="89" t="s">
        <v>18</v>
      </c>
      <c r="C12" s="90" t="s">
        <v>507</v>
      </c>
      <c r="D12" s="89" t="s">
        <v>489</v>
      </c>
      <c r="E12" s="96" t="s">
        <v>557</v>
      </c>
      <c r="F12" s="90" t="s">
        <v>508</v>
      </c>
      <c r="G12" s="90" t="s">
        <v>500</v>
      </c>
      <c r="H12" s="89">
        <v>203366731</v>
      </c>
      <c r="I12" s="89" t="s">
        <v>497</v>
      </c>
      <c r="J12" s="89">
        <v>3</v>
      </c>
      <c r="K12" s="89">
        <v>538700</v>
      </c>
      <c r="L12" s="89">
        <f t="shared" si="0"/>
        <v>1616100</v>
      </c>
      <c r="N12" s="170"/>
      <c r="O12" s="170" t="b">
        <f t="shared" si="1"/>
        <v>0</v>
      </c>
    </row>
    <row r="13" spans="1:17" s="91" customFormat="1" ht="45" x14ac:dyDescent="0.25">
      <c r="A13" s="89">
        <f t="shared" si="3"/>
        <v>7</v>
      </c>
      <c r="B13" s="89" t="s">
        <v>19</v>
      </c>
      <c r="C13" s="90" t="s">
        <v>509</v>
      </c>
      <c r="D13" s="89" t="s">
        <v>489</v>
      </c>
      <c r="E13" s="96" t="s">
        <v>556</v>
      </c>
      <c r="F13" s="90" t="s">
        <v>637</v>
      </c>
      <c r="G13" s="90" t="s">
        <v>510</v>
      </c>
      <c r="H13" s="89">
        <v>200899030</v>
      </c>
      <c r="I13" s="89" t="s">
        <v>511</v>
      </c>
      <c r="J13" s="95">
        <v>517.68000009816103</v>
      </c>
      <c r="K13" s="95">
        <v>162997.54999999999</v>
      </c>
      <c r="L13" s="95">
        <f t="shared" si="0"/>
        <v>84380571.700000003</v>
      </c>
      <c r="N13" s="170"/>
      <c r="O13" s="170" t="b">
        <f t="shared" si="1"/>
        <v>0</v>
      </c>
    </row>
    <row r="14" spans="1:17" s="91" customFormat="1" ht="45" x14ac:dyDescent="0.25">
      <c r="A14" s="89">
        <f t="shared" si="3"/>
        <v>8</v>
      </c>
      <c r="B14" s="89" t="s">
        <v>19</v>
      </c>
      <c r="C14" s="90" t="s">
        <v>512</v>
      </c>
      <c r="D14" s="89" t="s">
        <v>489</v>
      </c>
      <c r="E14" s="96" t="s">
        <v>556</v>
      </c>
      <c r="F14" s="90" t="s">
        <v>597</v>
      </c>
      <c r="G14" s="90" t="s">
        <v>513</v>
      </c>
      <c r="H14" s="89">
        <v>202628856</v>
      </c>
      <c r="I14" s="89" t="s">
        <v>589</v>
      </c>
      <c r="J14" s="95">
        <v>12</v>
      </c>
      <c r="K14" s="89">
        <v>42561920</v>
      </c>
      <c r="L14" s="95">
        <f t="shared" si="0"/>
        <v>510743040</v>
      </c>
      <c r="N14" s="170"/>
      <c r="O14" s="170" t="b">
        <f t="shared" si="1"/>
        <v>0</v>
      </c>
    </row>
    <row r="15" spans="1:17" s="91" customFormat="1" ht="45" x14ac:dyDescent="0.25">
      <c r="A15" s="89">
        <f t="shared" si="3"/>
        <v>9</v>
      </c>
      <c r="B15" s="89" t="s">
        <v>18</v>
      </c>
      <c r="C15" s="90" t="s">
        <v>514</v>
      </c>
      <c r="D15" s="89" t="s">
        <v>489</v>
      </c>
      <c r="E15" s="96" t="s">
        <v>559</v>
      </c>
      <c r="F15" s="90" t="s">
        <v>515</v>
      </c>
      <c r="G15" s="90" t="s">
        <v>516</v>
      </c>
      <c r="H15" s="89">
        <v>200903001</v>
      </c>
      <c r="I15" s="89" t="s">
        <v>517</v>
      </c>
      <c r="J15" s="95">
        <f>3.2*3</f>
        <v>9.6000000000000014</v>
      </c>
      <c r="K15" s="95">
        <v>62084.54</v>
      </c>
      <c r="L15" s="95">
        <f t="shared" si="0"/>
        <v>596011.58400000015</v>
      </c>
      <c r="N15" s="170"/>
      <c r="O15" s="170" t="b">
        <f t="shared" si="1"/>
        <v>0</v>
      </c>
    </row>
    <row r="16" spans="1:17" s="91" customFormat="1" ht="45" x14ac:dyDescent="0.25">
      <c r="A16" s="89">
        <f t="shared" si="3"/>
        <v>10</v>
      </c>
      <c r="B16" s="89" t="s">
        <v>19</v>
      </c>
      <c r="C16" s="90" t="s">
        <v>518</v>
      </c>
      <c r="D16" s="89" t="s">
        <v>489</v>
      </c>
      <c r="E16" s="96" t="s">
        <v>557</v>
      </c>
      <c r="F16" s="90" t="s">
        <v>584</v>
      </c>
      <c r="G16" s="90" t="s">
        <v>500</v>
      </c>
      <c r="H16" s="89">
        <v>203366731</v>
      </c>
      <c r="I16" s="89" t="s">
        <v>497</v>
      </c>
      <c r="J16" s="89">
        <v>1</v>
      </c>
      <c r="K16" s="89">
        <f>200000+597760</f>
        <v>797760</v>
      </c>
      <c r="L16" s="89">
        <f t="shared" si="0"/>
        <v>797760</v>
      </c>
      <c r="N16" s="170"/>
      <c r="O16" s="170" t="b">
        <f t="shared" si="1"/>
        <v>0</v>
      </c>
    </row>
    <row r="17" spans="1:15" s="91" customFormat="1" ht="38.25" x14ac:dyDescent="0.25">
      <c r="A17" s="89">
        <f t="shared" si="3"/>
        <v>11</v>
      </c>
      <c r="B17" s="89" t="s">
        <v>18</v>
      </c>
      <c r="C17" s="90" t="s">
        <v>519</v>
      </c>
      <c r="D17" s="89" t="s">
        <v>489</v>
      </c>
      <c r="E17" s="96" t="s">
        <v>558</v>
      </c>
      <c r="F17" s="90" t="s">
        <v>520</v>
      </c>
      <c r="G17" s="90" t="s">
        <v>521</v>
      </c>
      <c r="H17" s="89">
        <v>305487348</v>
      </c>
      <c r="I17" s="89" t="s">
        <v>497</v>
      </c>
      <c r="J17" s="89">
        <v>1</v>
      </c>
      <c r="K17" s="89">
        <v>403450</v>
      </c>
      <c r="L17" s="89">
        <f t="shared" si="0"/>
        <v>403450</v>
      </c>
      <c r="N17" s="170"/>
      <c r="O17" s="170" t="b">
        <f t="shared" si="1"/>
        <v>0</v>
      </c>
    </row>
    <row r="18" spans="1:15" s="91" customFormat="1" ht="38.25" x14ac:dyDescent="0.25">
      <c r="A18" s="89">
        <f t="shared" si="3"/>
        <v>12</v>
      </c>
      <c r="B18" s="89" t="s">
        <v>18</v>
      </c>
      <c r="C18" s="90" t="s">
        <v>522</v>
      </c>
      <c r="D18" s="89" t="s">
        <v>489</v>
      </c>
      <c r="E18" s="96" t="s">
        <v>557</v>
      </c>
      <c r="F18" s="90" t="s">
        <v>523</v>
      </c>
      <c r="G18" s="90" t="s">
        <v>524</v>
      </c>
      <c r="H18" s="89">
        <v>307919012</v>
      </c>
      <c r="I18" s="89" t="s">
        <v>497</v>
      </c>
      <c r="J18" s="89">
        <v>3</v>
      </c>
      <c r="K18" s="89">
        <v>360000</v>
      </c>
      <c r="L18" s="89">
        <f t="shared" si="0"/>
        <v>1080000</v>
      </c>
      <c r="N18" s="170"/>
      <c r="O18" s="170" t="b">
        <f t="shared" si="1"/>
        <v>0</v>
      </c>
    </row>
    <row r="19" spans="1:15" s="91" customFormat="1" ht="38.25" x14ac:dyDescent="0.25">
      <c r="A19" s="89">
        <f t="shared" si="3"/>
        <v>13</v>
      </c>
      <c r="B19" s="89" t="s">
        <v>18</v>
      </c>
      <c r="C19" s="90" t="s">
        <v>525</v>
      </c>
      <c r="D19" s="89" t="s">
        <v>489</v>
      </c>
      <c r="E19" s="96" t="s">
        <v>557</v>
      </c>
      <c r="F19" s="90" t="s">
        <v>526</v>
      </c>
      <c r="G19" s="90" t="s">
        <v>527</v>
      </c>
      <c r="H19" s="89">
        <v>201440547</v>
      </c>
      <c r="I19" s="89" t="s">
        <v>497</v>
      </c>
      <c r="J19" s="89">
        <v>3</v>
      </c>
      <c r="K19" s="89">
        <v>795820</v>
      </c>
      <c r="L19" s="89">
        <f t="shared" si="0"/>
        <v>2387460</v>
      </c>
      <c r="N19" s="170"/>
      <c r="O19" s="170" t="b">
        <f t="shared" si="1"/>
        <v>0</v>
      </c>
    </row>
    <row r="20" spans="1:15" s="91" customFormat="1" ht="75" x14ac:dyDescent="0.25">
      <c r="A20" s="89">
        <f t="shared" si="3"/>
        <v>14</v>
      </c>
      <c r="B20" s="89" t="s">
        <v>18</v>
      </c>
      <c r="C20" s="90" t="s">
        <v>528</v>
      </c>
      <c r="D20" s="89" t="s">
        <v>489</v>
      </c>
      <c r="E20" s="96" t="s">
        <v>557</v>
      </c>
      <c r="F20" s="90" t="s">
        <v>530</v>
      </c>
      <c r="G20" s="90" t="s">
        <v>529</v>
      </c>
      <c r="H20" s="89">
        <v>204118319</v>
      </c>
      <c r="I20" s="89" t="s">
        <v>497</v>
      </c>
      <c r="J20" s="89">
        <v>3</v>
      </c>
      <c r="K20" s="89">
        <v>1107000</v>
      </c>
      <c r="L20" s="89">
        <f t="shared" si="0"/>
        <v>3321000</v>
      </c>
      <c r="N20" s="170"/>
      <c r="O20" s="170" t="b">
        <f t="shared" si="1"/>
        <v>0</v>
      </c>
    </row>
    <row r="21" spans="1:15" s="91" customFormat="1" ht="45" x14ac:dyDescent="0.25">
      <c r="A21" s="89">
        <f t="shared" si="3"/>
        <v>15</v>
      </c>
      <c r="B21" s="89" t="s">
        <v>18</v>
      </c>
      <c r="C21" s="90" t="s">
        <v>531</v>
      </c>
      <c r="D21" s="89" t="s">
        <v>489</v>
      </c>
      <c r="E21" s="96" t="s">
        <v>557</v>
      </c>
      <c r="F21" s="90" t="s">
        <v>532</v>
      </c>
      <c r="G21" s="90" t="s">
        <v>529</v>
      </c>
      <c r="H21" s="89">
        <v>204118319</v>
      </c>
      <c r="I21" s="89" t="s">
        <v>497</v>
      </c>
      <c r="J21" s="89">
        <v>3</v>
      </c>
      <c r="K21" s="89">
        <v>225000</v>
      </c>
      <c r="L21" s="89">
        <f t="shared" si="0"/>
        <v>675000</v>
      </c>
      <c r="N21" s="170"/>
      <c r="O21" s="170" t="b">
        <f t="shared" si="1"/>
        <v>0</v>
      </c>
    </row>
    <row r="22" spans="1:15" s="91" customFormat="1" ht="15" x14ac:dyDescent="0.25">
      <c r="A22" s="89">
        <f t="shared" si="3"/>
        <v>16</v>
      </c>
      <c r="B22" s="89" t="s">
        <v>18</v>
      </c>
      <c r="C22" s="90" t="s">
        <v>533</v>
      </c>
      <c r="D22" s="89" t="s">
        <v>489</v>
      </c>
      <c r="E22" s="96" t="s">
        <v>555</v>
      </c>
      <c r="F22" s="90" t="s">
        <v>534</v>
      </c>
      <c r="G22" s="90" t="s">
        <v>535</v>
      </c>
      <c r="H22" s="89">
        <v>301551793</v>
      </c>
      <c r="I22" s="89" t="s">
        <v>497</v>
      </c>
      <c r="J22" s="89">
        <v>1</v>
      </c>
      <c r="K22" s="89">
        <v>50000</v>
      </c>
      <c r="L22" s="89">
        <f t="shared" ref="L22:L29" si="4">+J22*K22</f>
        <v>50000</v>
      </c>
      <c r="N22" s="170"/>
      <c r="O22" s="170" t="b">
        <f t="shared" si="1"/>
        <v>0</v>
      </c>
    </row>
    <row r="23" spans="1:15" s="91" customFormat="1" ht="15" x14ac:dyDescent="0.25">
      <c r="A23" s="89">
        <f t="shared" si="3"/>
        <v>17</v>
      </c>
      <c r="B23" s="89" t="s">
        <v>18</v>
      </c>
      <c r="C23" s="90" t="s">
        <v>539</v>
      </c>
      <c r="D23" s="89" t="s">
        <v>489</v>
      </c>
      <c r="E23" s="96" t="s">
        <v>555</v>
      </c>
      <c r="F23" s="90" t="s">
        <v>536</v>
      </c>
      <c r="G23" s="90" t="s">
        <v>537</v>
      </c>
      <c r="H23" s="89">
        <v>307744216</v>
      </c>
      <c r="I23" s="89" t="s">
        <v>538</v>
      </c>
      <c r="J23" s="89">
        <v>50</v>
      </c>
      <c r="K23" s="89">
        <v>15000</v>
      </c>
      <c r="L23" s="89">
        <f t="shared" si="4"/>
        <v>750000</v>
      </c>
      <c r="N23" s="170">
        <v>1</v>
      </c>
      <c r="O23" s="170">
        <f t="shared" si="1"/>
        <v>750000</v>
      </c>
    </row>
    <row r="24" spans="1:15" s="91" customFormat="1" ht="30" x14ac:dyDescent="0.25">
      <c r="A24" s="89">
        <f t="shared" si="3"/>
        <v>18</v>
      </c>
      <c r="B24" s="89" t="s">
        <v>18</v>
      </c>
      <c r="C24" s="90" t="s">
        <v>540</v>
      </c>
      <c r="D24" s="89" t="s">
        <v>489</v>
      </c>
      <c r="E24" s="96" t="s">
        <v>555</v>
      </c>
      <c r="F24" s="90" t="s">
        <v>541</v>
      </c>
      <c r="G24" s="90" t="s">
        <v>542</v>
      </c>
      <c r="H24" s="89">
        <v>207133124</v>
      </c>
      <c r="I24" s="89" t="s">
        <v>538</v>
      </c>
      <c r="J24" s="89">
        <v>50</v>
      </c>
      <c r="K24" s="89">
        <v>18000</v>
      </c>
      <c r="L24" s="89">
        <f t="shared" si="4"/>
        <v>900000</v>
      </c>
      <c r="N24" s="170">
        <v>1</v>
      </c>
      <c r="O24" s="170">
        <f>+IF(N24&gt;0,L24)</f>
        <v>900000</v>
      </c>
    </row>
    <row r="25" spans="1:15" s="91" customFormat="1" ht="15" x14ac:dyDescent="0.25">
      <c r="A25" s="89">
        <f t="shared" si="3"/>
        <v>19</v>
      </c>
      <c r="B25" s="89" t="s">
        <v>18</v>
      </c>
      <c r="C25" s="90" t="s">
        <v>543</v>
      </c>
      <c r="D25" s="89" t="s">
        <v>489</v>
      </c>
      <c r="E25" s="96" t="s">
        <v>555</v>
      </c>
      <c r="F25" s="90" t="s">
        <v>544</v>
      </c>
      <c r="G25" s="90" t="s">
        <v>545</v>
      </c>
      <c r="H25" s="89">
        <v>308193245</v>
      </c>
      <c r="I25" s="89" t="s">
        <v>538</v>
      </c>
      <c r="J25" s="89">
        <v>50</v>
      </c>
      <c r="K25" s="89">
        <v>14000</v>
      </c>
      <c r="L25" s="89">
        <f t="shared" si="4"/>
        <v>700000</v>
      </c>
      <c r="N25" s="170">
        <v>1</v>
      </c>
      <c r="O25" s="170">
        <f t="shared" ref="O25:O79" si="5">+IF(N25&gt;0,L25)</f>
        <v>700000</v>
      </c>
    </row>
    <row r="26" spans="1:15" s="91" customFormat="1" ht="15" x14ac:dyDescent="0.25">
      <c r="A26" s="89">
        <f t="shared" si="3"/>
        <v>20</v>
      </c>
      <c r="B26" s="89" t="s">
        <v>18</v>
      </c>
      <c r="C26" s="90" t="s">
        <v>539</v>
      </c>
      <c r="D26" s="89" t="s">
        <v>489</v>
      </c>
      <c r="E26" s="96" t="s">
        <v>555</v>
      </c>
      <c r="F26" s="90" t="s">
        <v>546</v>
      </c>
      <c r="G26" s="90" t="s">
        <v>547</v>
      </c>
      <c r="H26" s="89">
        <v>306894560</v>
      </c>
      <c r="I26" s="89" t="s">
        <v>538</v>
      </c>
      <c r="J26" s="89">
        <v>200</v>
      </c>
      <c r="K26" s="89">
        <v>5175</v>
      </c>
      <c r="L26" s="89">
        <f t="shared" si="4"/>
        <v>1035000</v>
      </c>
      <c r="N26" s="170">
        <v>1</v>
      </c>
      <c r="O26" s="170">
        <f t="shared" si="5"/>
        <v>1035000</v>
      </c>
    </row>
    <row r="27" spans="1:15" s="91" customFormat="1" ht="30" x14ac:dyDescent="0.25">
      <c r="A27" s="89">
        <f t="shared" si="3"/>
        <v>21</v>
      </c>
      <c r="B27" s="89" t="s">
        <v>18</v>
      </c>
      <c r="C27" s="90" t="s">
        <v>548</v>
      </c>
      <c r="D27" s="89" t="s">
        <v>489</v>
      </c>
      <c r="E27" s="96" t="s">
        <v>555</v>
      </c>
      <c r="F27" s="90" t="s">
        <v>549</v>
      </c>
      <c r="G27" s="90" t="s">
        <v>550</v>
      </c>
      <c r="H27" s="89">
        <v>308708456</v>
      </c>
      <c r="I27" s="89" t="s">
        <v>497</v>
      </c>
      <c r="J27" s="89">
        <v>1</v>
      </c>
      <c r="K27" s="89">
        <v>75000</v>
      </c>
      <c r="L27" s="89">
        <f t="shared" si="4"/>
        <v>75000</v>
      </c>
      <c r="N27" s="170"/>
      <c r="O27" s="170" t="b">
        <f t="shared" si="5"/>
        <v>0</v>
      </c>
    </row>
    <row r="28" spans="1:15" s="91" customFormat="1" ht="30" x14ac:dyDescent="0.25">
      <c r="A28" s="89">
        <f t="shared" si="3"/>
        <v>22</v>
      </c>
      <c r="B28" s="89" t="s">
        <v>18</v>
      </c>
      <c r="C28" s="90" t="s">
        <v>548</v>
      </c>
      <c r="D28" s="89" t="s">
        <v>489</v>
      </c>
      <c r="E28" s="96" t="s">
        <v>555</v>
      </c>
      <c r="F28" s="90" t="s">
        <v>551</v>
      </c>
      <c r="G28" s="90" t="s">
        <v>550</v>
      </c>
      <c r="H28" s="89">
        <v>308708456</v>
      </c>
      <c r="I28" s="89" t="s">
        <v>497</v>
      </c>
      <c r="J28" s="89">
        <v>1</v>
      </c>
      <c r="K28" s="89">
        <v>75000</v>
      </c>
      <c r="L28" s="89">
        <f t="shared" si="4"/>
        <v>75000</v>
      </c>
      <c r="N28" s="170"/>
      <c r="O28" s="170" t="b">
        <f t="shared" si="5"/>
        <v>0</v>
      </c>
    </row>
    <row r="29" spans="1:15" s="91" customFormat="1" ht="30" x14ac:dyDescent="0.25">
      <c r="A29" s="89">
        <f t="shared" si="3"/>
        <v>23</v>
      </c>
      <c r="B29" s="89" t="s">
        <v>18</v>
      </c>
      <c r="C29" s="90" t="s">
        <v>548</v>
      </c>
      <c r="D29" s="89" t="s">
        <v>489</v>
      </c>
      <c r="E29" s="96" t="s">
        <v>555</v>
      </c>
      <c r="F29" s="90" t="s">
        <v>552</v>
      </c>
      <c r="G29" s="90" t="s">
        <v>550</v>
      </c>
      <c r="H29" s="89">
        <v>308708456</v>
      </c>
      <c r="I29" s="89" t="s">
        <v>497</v>
      </c>
      <c r="J29" s="89">
        <v>1</v>
      </c>
      <c r="K29" s="89">
        <v>75000</v>
      </c>
      <c r="L29" s="89">
        <f t="shared" si="4"/>
        <v>75000</v>
      </c>
      <c r="N29" s="170"/>
      <c r="O29" s="170" t="b">
        <f t="shared" si="5"/>
        <v>0</v>
      </c>
    </row>
    <row r="30" spans="1:15" s="91" customFormat="1" ht="45" x14ac:dyDescent="0.25">
      <c r="A30" s="89">
        <f t="shared" si="3"/>
        <v>24</v>
      </c>
      <c r="B30" s="89" t="s">
        <v>19</v>
      </c>
      <c r="C30" s="90" t="s">
        <v>553</v>
      </c>
      <c r="D30" s="89" t="s">
        <v>489</v>
      </c>
      <c r="E30" s="96" t="s">
        <v>556</v>
      </c>
      <c r="F30" s="90" t="s">
        <v>585</v>
      </c>
      <c r="G30" s="90" t="s">
        <v>554</v>
      </c>
      <c r="H30" s="89">
        <v>201052713</v>
      </c>
      <c r="I30" s="89" t="s">
        <v>517</v>
      </c>
      <c r="J30" s="95">
        <v>7507.16</v>
      </c>
      <c r="K30" s="89">
        <v>1565</v>
      </c>
      <c r="L30" s="95">
        <f t="shared" ref="L30:L79" si="6">+J30*K30</f>
        <v>11748705.4</v>
      </c>
      <c r="N30" s="170"/>
      <c r="O30" s="170" t="b">
        <f t="shared" si="5"/>
        <v>0</v>
      </c>
    </row>
    <row r="31" spans="1:15" s="91" customFormat="1" ht="38.25" x14ac:dyDescent="0.25">
      <c r="A31" s="89">
        <f t="shared" si="3"/>
        <v>25</v>
      </c>
      <c r="B31" s="89" t="s">
        <v>19</v>
      </c>
      <c r="C31" s="90" t="s">
        <v>586</v>
      </c>
      <c r="D31" s="89" t="s">
        <v>489</v>
      </c>
      <c r="E31" s="96" t="s">
        <v>556</v>
      </c>
      <c r="F31" s="90" t="s">
        <v>587</v>
      </c>
      <c r="G31" s="90" t="s">
        <v>588</v>
      </c>
      <c r="H31" s="89">
        <v>200795027</v>
      </c>
      <c r="I31" s="89" t="s">
        <v>589</v>
      </c>
      <c r="J31" s="95">
        <v>4</v>
      </c>
      <c r="K31" s="89">
        <v>189000</v>
      </c>
      <c r="L31" s="95">
        <f t="shared" si="6"/>
        <v>756000</v>
      </c>
      <c r="N31" s="170"/>
      <c r="O31" s="170" t="b">
        <f t="shared" si="5"/>
        <v>0</v>
      </c>
    </row>
    <row r="32" spans="1:15" s="91" customFormat="1" ht="38.25" x14ac:dyDescent="0.25">
      <c r="A32" s="89">
        <f t="shared" si="3"/>
        <v>26</v>
      </c>
      <c r="B32" s="89" t="s">
        <v>19</v>
      </c>
      <c r="C32" s="90" t="s">
        <v>586</v>
      </c>
      <c r="D32" s="89" t="s">
        <v>489</v>
      </c>
      <c r="E32" s="96" t="s">
        <v>556</v>
      </c>
      <c r="F32" s="90" t="s">
        <v>587</v>
      </c>
      <c r="G32" s="90" t="s">
        <v>588</v>
      </c>
      <c r="H32" s="89">
        <v>200795027</v>
      </c>
      <c r="I32" s="89" t="s">
        <v>589</v>
      </c>
      <c r="J32" s="95">
        <v>59</v>
      </c>
      <c r="K32" s="89">
        <v>32400</v>
      </c>
      <c r="L32" s="95">
        <f t="shared" si="6"/>
        <v>1911600</v>
      </c>
      <c r="N32" s="170"/>
      <c r="O32" s="170" t="b">
        <f t="shared" si="5"/>
        <v>0</v>
      </c>
    </row>
    <row r="33" spans="1:15" s="91" customFormat="1" ht="38.25" x14ac:dyDescent="0.25">
      <c r="A33" s="89">
        <f t="shared" si="3"/>
        <v>27</v>
      </c>
      <c r="B33" s="89" t="s">
        <v>19</v>
      </c>
      <c r="C33" s="90" t="s">
        <v>525</v>
      </c>
      <c r="D33" s="89" t="s">
        <v>489</v>
      </c>
      <c r="E33" s="96" t="s">
        <v>556</v>
      </c>
      <c r="F33" s="90" t="s">
        <v>590</v>
      </c>
      <c r="G33" s="90" t="s">
        <v>527</v>
      </c>
      <c r="H33" s="89">
        <v>201440547</v>
      </c>
      <c r="I33" s="89" t="s">
        <v>589</v>
      </c>
      <c r="J33" s="95">
        <v>9</v>
      </c>
      <c r="K33" s="89">
        <v>795820</v>
      </c>
      <c r="L33" s="95">
        <f t="shared" si="6"/>
        <v>7162380</v>
      </c>
      <c r="N33" s="170"/>
      <c r="O33" s="170" t="b">
        <f t="shared" si="5"/>
        <v>0</v>
      </c>
    </row>
    <row r="34" spans="1:15" s="91" customFormat="1" ht="45" x14ac:dyDescent="0.25">
      <c r="A34" s="89">
        <f>+A32+1</f>
        <v>27</v>
      </c>
      <c r="B34" s="89" t="s">
        <v>19</v>
      </c>
      <c r="C34" s="90" t="s">
        <v>595</v>
      </c>
      <c r="D34" s="89" t="s">
        <v>489</v>
      </c>
      <c r="E34" s="96" t="s">
        <v>557</v>
      </c>
      <c r="F34" s="90" t="s">
        <v>591</v>
      </c>
      <c r="G34" s="90" t="s">
        <v>529</v>
      </c>
      <c r="H34" s="89">
        <v>204118319</v>
      </c>
      <c r="I34" s="89" t="s">
        <v>589</v>
      </c>
      <c r="J34" s="95">
        <v>9</v>
      </c>
      <c r="K34" s="89">
        <v>225000</v>
      </c>
      <c r="L34" s="95">
        <f t="shared" ref="L34" si="7">+J34*K34</f>
        <v>2025000</v>
      </c>
      <c r="N34" s="170"/>
      <c r="O34" s="170" t="b">
        <f t="shared" si="5"/>
        <v>0</v>
      </c>
    </row>
    <row r="35" spans="1:15" s="91" customFormat="1" ht="45" x14ac:dyDescent="0.25">
      <c r="A35" s="89">
        <f>+A33+1</f>
        <v>28</v>
      </c>
      <c r="B35" s="89" t="s">
        <v>19</v>
      </c>
      <c r="C35" s="90" t="s">
        <v>525</v>
      </c>
      <c r="D35" s="89" t="s">
        <v>489</v>
      </c>
      <c r="E35" s="96" t="s">
        <v>557</v>
      </c>
      <c r="F35" s="90" t="s">
        <v>592</v>
      </c>
      <c r="G35" s="90" t="s">
        <v>529</v>
      </c>
      <c r="H35" s="89">
        <v>204118319</v>
      </c>
      <c r="I35" s="89" t="s">
        <v>589</v>
      </c>
      <c r="J35" s="95">
        <v>9</v>
      </c>
      <c r="K35" s="89">
        <v>538700</v>
      </c>
      <c r="L35" s="95">
        <f t="shared" si="6"/>
        <v>4848300</v>
      </c>
      <c r="N35" s="170"/>
      <c r="O35" s="170" t="b">
        <f t="shared" si="5"/>
        <v>0</v>
      </c>
    </row>
    <row r="36" spans="1:15" s="91" customFormat="1" ht="38.25" x14ac:dyDescent="0.25">
      <c r="A36" s="89">
        <f t="shared" si="3"/>
        <v>29</v>
      </c>
      <c r="B36" s="89" t="s">
        <v>19</v>
      </c>
      <c r="C36" s="90" t="s">
        <v>488</v>
      </c>
      <c r="D36" s="89" t="s">
        <v>489</v>
      </c>
      <c r="E36" s="96" t="s">
        <v>560</v>
      </c>
      <c r="F36" s="90" t="s">
        <v>593</v>
      </c>
      <c r="G36" s="90" t="s">
        <v>492</v>
      </c>
      <c r="H36" s="89">
        <v>300970850</v>
      </c>
      <c r="I36" s="89" t="s">
        <v>493</v>
      </c>
      <c r="J36" s="95">
        <v>3390</v>
      </c>
      <c r="K36" s="89">
        <v>9100</v>
      </c>
      <c r="L36" s="95">
        <f t="shared" si="6"/>
        <v>30849000</v>
      </c>
      <c r="N36" s="170"/>
      <c r="O36" s="170" t="b">
        <f t="shared" si="5"/>
        <v>0</v>
      </c>
    </row>
    <row r="37" spans="1:15" s="91" customFormat="1" ht="60" x14ac:dyDescent="0.25">
      <c r="A37" s="89">
        <f t="shared" si="3"/>
        <v>30</v>
      </c>
      <c r="B37" s="89" t="s">
        <v>19</v>
      </c>
      <c r="C37" s="90" t="s">
        <v>498</v>
      </c>
      <c r="D37" s="89" t="s">
        <v>489</v>
      </c>
      <c r="E37" s="96" t="s">
        <v>557</v>
      </c>
      <c r="F37" s="90" t="s">
        <v>594</v>
      </c>
      <c r="G37" s="90" t="s">
        <v>500</v>
      </c>
      <c r="H37" s="89">
        <v>203366731</v>
      </c>
      <c r="I37" s="89" t="s">
        <v>589</v>
      </c>
      <c r="J37" s="95">
        <v>9</v>
      </c>
      <c r="K37" s="89">
        <v>3003000</v>
      </c>
      <c r="L37" s="95">
        <f t="shared" si="6"/>
        <v>27027000</v>
      </c>
      <c r="N37" s="170"/>
      <c r="O37" s="170" t="b">
        <f t="shared" si="5"/>
        <v>0</v>
      </c>
    </row>
    <row r="38" spans="1:15" s="91" customFormat="1" ht="45" x14ac:dyDescent="0.25">
      <c r="A38" s="89">
        <f t="shared" si="3"/>
        <v>31</v>
      </c>
      <c r="B38" s="89" t="s">
        <v>19</v>
      </c>
      <c r="C38" s="90" t="s">
        <v>595</v>
      </c>
      <c r="D38" s="89" t="s">
        <v>489</v>
      </c>
      <c r="E38" s="96" t="s">
        <v>556</v>
      </c>
      <c r="F38" s="90" t="s">
        <v>596</v>
      </c>
      <c r="G38" s="90" t="s">
        <v>529</v>
      </c>
      <c r="H38" s="89">
        <v>204118319</v>
      </c>
      <c r="I38" s="89" t="s">
        <v>589</v>
      </c>
      <c r="J38" s="95">
        <v>8</v>
      </c>
      <c r="K38" s="89">
        <v>1107000</v>
      </c>
      <c r="L38" s="95">
        <f t="shared" si="6"/>
        <v>8856000</v>
      </c>
      <c r="N38" s="170"/>
      <c r="O38" s="170" t="b">
        <f t="shared" si="5"/>
        <v>0</v>
      </c>
    </row>
    <row r="39" spans="1:15" s="91" customFormat="1" ht="38.25" x14ac:dyDescent="0.25">
      <c r="A39" s="89">
        <f t="shared" si="3"/>
        <v>32</v>
      </c>
      <c r="B39" s="89" t="s">
        <v>19</v>
      </c>
      <c r="C39" s="90" t="s">
        <v>601</v>
      </c>
      <c r="D39" s="89" t="s">
        <v>489</v>
      </c>
      <c r="E39" s="96" t="s">
        <v>556</v>
      </c>
      <c r="F39" s="90" t="s">
        <v>600</v>
      </c>
      <c r="G39" s="90" t="s">
        <v>598</v>
      </c>
      <c r="H39" s="89">
        <v>201052490</v>
      </c>
      <c r="I39" s="89" t="s">
        <v>599</v>
      </c>
      <c r="J39" s="95">
        <v>266044</v>
      </c>
      <c r="K39" s="89">
        <v>450</v>
      </c>
      <c r="L39" s="95">
        <f t="shared" si="6"/>
        <v>119719800</v>
      </c>
      <c r="N39" s="170"/>
      <c r="O39" s="170" t="b">
        <f t="shared" si="5"/>
        <v>0</v>
      </c>
    </row>
    <row r="40" spans="1:15" s="91" customFormat="1" ht="90" x14ac:dyDescent="0.25">
      <c r="A40" s="89">
        <f t="shared" si="3"/>
        <v>33</v>
      </c>
      <c r="B40" s="89" t="s">
        <v>19</v>
      </c>
      <c r="C40" s="90" t="s">
        <v>501</v>
      </c>
      <c r="D40" s="89" t="s">
        <v>489</v>
      </c>
      <c r="E40" s="96" t="s">
        <v>556</v>
      </c>
      <c r="F40" s="90" t="s">
        <v>602</v>
      </c>
      <c r="G40" s="90" t="s">
        <v>506</v>
      </c>
      <c r="H40" s="89">
        <v>305109680</v>
      </c>
      <c r="I40" s="89" t="s">
        <v>589</v>
      </c>
      <c r="J40" s="95">
        <v>9</v>
      </c>
      <c r="K40" s="95">
        <v>1416625</v>
      </c>
      <c r="L40" s="95">
        <f t="shared" si="6"/>
        <v>12749625</v>
      </c>
      <c r="N40" s="170"/>
      <c r="O40" s="170" t="b">
        <f t="shared" si="5"/>
        <v>0</v>
      </c>
    </row>
    <row r="41" spans="1:15" s="91" customFormat="1" ht="38.25" x14ac:dyDescent="0.25">
      <c r="A41" s="89">
        <f t="shared" ref="A41:A62" si="8">+A40+1</f>
        <v>34</v>
      </c>
      <c r="B41" s="89" t="s">
        <v>19</v>
      </c>
      <c r="C41" s="90" t="s">
        <v>522</v>
      </c>
      <c r="D41" s="89" t="s">
        <v>489</v>
      </c>
      <c r="E41" s="96" t="s">
        <v>557</v>
      </c>
      <c r="F41" s="90" t="s">
        <v>603</v>
      </c>
      <c r="G41" s="90" t="s">
        <v>524</v>
      </c>
      <c r="H41" s="89">
        <v>307919012</v>
      </c>
      <c r="I41" s="89" t="s">
        <v>589</v>
      </c>
      <c r="J41" s="95">
        <v>9</v>
      </c>
      <c r="K41" s="89">
        <v>360000</v>
      </c>
      <c r="L41" s="95">
        <f t="shared" si="6"/>
        <v>3240000</v>
      </c>
      <c r="N41" s="170"/>
      <c r="O41" s="170" t="b">
        <f t="shared" si="5"/>
        <v>0</v>
      </c>
    </row>
    <row r="42" spans="1:15" s="91" customFormat="1" ht="30" x14ac:dyDescent="0.25">
      <c r="A42" s="89">
        <f t="shared" si="8"/>
        <v>35</v>
      </c>
      <c r="B42" s="89" t="s">
        <v>19</v>
      </c>
      <c r="C42" s="90" t="s">
        <v>605</v>
      </c>
      <c r="D42" s="89" t="s">
        <v>489</v>
      </c>
      <c r="E42" s="96" t="s">
        <v>555</v>
      </c>
      <c r="F42" s="90" t="s">
        <v>606</v>
      </c>
      <c r="G42" s="90" t="s">
        <v>604</v>
      </c>
      <c r="H42" s="89">
        <v>306031559</v>
      </c>
      <c r="I42" s="89" t="s">
        <v>589</v>
      </c>
      <c r="J42" s="95">
        <v>1</v>
      </c>
      <c r="K42" s="89">
        <v>4270824</v>
      </c>
      <c r="L42" s="95">
        <f t="shared" si="6"/>
        <v>4270824</v>
      </c>
      <c r="N42" s="170"/>
      <c r="O42" s="170" t="b">
        <f t="shared" si="5"/>
        <v>0</v>
      </c>
    </row>
    <row r="43" spans="1:15" s="91" customFormat="1" ht="38.25" x14ac:dyDescent="0.25">
      <c r="A43" s="89">
        <f t="shared" si="8"/>
        <v>36</v>
      </c>
      <c r="B43" s="89" t="s">
        <v>19</v>
      </c>
      <c r="C43" s="90" t="s">
        <v>608</v>
      </c>
      <c r="D43" s="89" t="s">
        <v>489</v>
      </c>
      <c r="E43" s="96" t="s">
        <v>556</v>
      </c>
      <c r="F43" s="90" t="s">
        <v>609</v>
      </c>
      <c r="G43" s="90" t="s">
        <v>607</v>
      </c>
      <c r="H43" s="89">
        <v>307387233</v>
      </c>
      <c r="I43" s="89" t="s">
        <v>589</v>
      </c>
      <c r="J43" s="95">
        <v>1</v>
      </c>
      <c r="K43" s="89">
        <v>1083500</v>
      </c>
      <c r="L43" s="95">
        <f t="shared" si="6"/>
        <v>1083500</v>
      </c>
      <c r="N43" s="170"/>
      <c r="O43" s="170" t="b">
        <f t="shared" si="5"/>
        <v>0</v>
      </c>
    </row>
    <row r="44" spans="1:15" s="91" customFormat="1" ht="30" x14ac:dyDescent="0.25">
      <c r="A44" s="89">
        <f t="shared" si="8"/>
        <v>37</v>
      </c>
      <c r="B44" s="89" t="s">
        <v>19</v>
      </c>
      <c r="C44" s="90" t="s">
        <v>540</v>
      </c>
      <c r="D44" s="89" t="s">
        <v>489</v>
      </c>
      <c r="E44" s="96" t="s">
        <v>555</v>
      </c>
      <c r="F44" s="90" t="s">
        <v>611</v>
      </c>
      <c r="G44" s="90" t="s">
        <v>610</v>
      </c>
      <c r="H44" s="89">
        <v>302478186</v>
      </c>
      <c r="I44" s="89" t="s">
        <v>538</v>
      </c>
      <c r="J44" s="95">
        <v>50</v>
      </c>
      <c r="K44" s="89">
        <v>15000</v>
      </c>
      <c r="L44" s="95">
        <f t="shared" ref="L44:L49" si="9">+J44*K44</f>
        <v>750000</v>
      </c>
      <c r="N44" s="170">
        <v>1</v>
      </c>
      <c r="O44" s="170">
        <f t="shared" si="5"/>
        <v>750000</v>
      </c>
    </row>
    <row r="45" spans="1:15" s="91" customFormat="1" ht="15" x14ac:dyDescent="0.25">
      <c r="A45" s="89">
        <f t="shared" si="8"/>
        <v>38</v>
      </c>
      <c r="B45" s="89" t="s">
        <v>19</v>
      </c>
      <c r="C45" s="90" t="s">
        <v>613</v>
      </c>
      <c r="D45" s="89" t="s">
        <v>489</v>
      </c>
      <c r="E45" s="96" t="s">
        <v>555</v>
      </c>
      <c r="F45" s="90" t="s">
        <v>614</v>
      </c>
      <c r="G45" s="90" t="s">
        <v>612</v>
      </c>
      <c r="H45" s="89">
        <v>304452068</v>
      </c>
      <c r="I45" s="89" t="s">
        <v>615</v>
      </c>
      <c r="J45" s="95">
        <v>50</v>
      </c>
      <c r="K45" s="89">
        <v>12000</v>
      </c>
      <c r="L45" s="95">
        <f t="shared" si="9"/>
        <v>600000</v>
      </c>
      <c r="N45" s="170">
        <v>1</v>
      </c>
      <c r="O45" s="170">
        <f t="shared" si="5"/>
        <v>600000</v>
      </c>
    </row>
    <row r="46" spans="1:15" s="91" customFormat="1" ht="15" x14ac:dyDescent="0.25">
      <c r="A46" s="89">
        <f t="shared" si="8"/>
        <v>39</v>
      </c>
      <c r="B46" s="89" t="s">
        <v>19</v>
      </c>
      <c r="C46" s="90" t="s">
        <v>617</v>
      </c>
      <c r="D46" s="89" t="s">
        <v>489</v>
      </c>
      <c r="E46" s="96" t="s">
        <v>555</v>
      </c>
      <c r="F46" s="90" t="s">
        <v>618</v>
      </c>
      <c r="G46" s="90" t="s">
        <v>616</v>
      </c>
      <c r="H46" s="89">
        <v>306097967</v>
      </c>
      <c r="I46" s="89" t="s">
        <v>619</v>
      </c>
      <c r="J46" s="95">
        <v>60</v>
      </c>
      <c r="K46" s="89">
        <v>5123</v>
      </c>
      <c r="L46" s="95">
        <f t="shared" si="9"/>
        <v>307380</v>
      </c>
      <c r="N46" s="170">
        <v>1</v>
      </c>
      <c r="O46" s="170">
        <f t="shared" si="5"/>
        <v>307380</v>
      </c>
    </row>
    <row r="47" spans="1:15" s="91" customFormat="1" ht="15" x14ac:dyDescent="0.25">
      <c r="A47" s="89">
        <f t="shared" si="8"/>
        <v>40</v>
      </c>
      <c r="B47" s="89" t="s">
        <v>19</v>
      </c>
      <c r="C47" s="90" t="s">
        <v>539</v>
      </c>
      <c r="D47" s="89" t="s">
        <v>489</v>
      </c>
      <c r="E47" s="96" t="s">
        <v>555</v>
      </c>
      <c r="F47" s="90" t="s">
        <v>621</v>
      </c>
      <c r="G47" s="90" t="s">
        <v>620</v>
      </c>
      <c r="H47" s="89">
        <v>307744216</v>
      </c>
      <c r="I47" s="89" t="s">
        <v>538</v>
      </c>
      <c r="J47" s="95">
        <v>50</v>
      </c>
      <c r="K47" s="89">
        <v>15000</v>
      </c>
      <c r="L47" s="95">
        <f t="shared" si="9"/>
        <v>750000</v>
      </c>
      <c r="N47" s="170"/>
      <c r="O47" s="170" t="b">
        <f t="shared" si="5"/>
        <v>0</v>
      </c>
    </row>
    <row r="48" spans="1:15" s="91" customFormat="1" ht="15" x14ac:dyDescent="0.25">
      <c r="A48" s="89">
        <f t="shared" si="8"/>
        <v>41</v>
      </c>
      <c r="B48" s="89" t="s">
        <v>19</v>
      </c>
      <c r="C48" s="90" t="s">
        <v>623</v>
      </c>
      <c r="D48" s="89" t="s">
        <v>489</v>
      </c>
      <c r="E48" s="96"/>
      <c r="F48" s="90" t="s">
        <v>624</v>
      </c>
      <c r="G48" s="90" t="s">
        <v>622</v>
      </c>
      <c r="H48" s="89">
        <v>200833833</v>
      </c>
      <c r="I48" s="89" t="s">
        <v>615</v>
      </c>
      <c r="J48" s="95">
        <v>500</v>
      </c>
      <c r="K48" s="89">
        <v>3800</v>
      </c>
      <c r="L48" s="95">
        <f t="shared" si="9"/>
        <v>1900000</v>
      </c>
      <c r="N48" s="170">
        <v>1</v>
      </c>
      <c r="O48" s="170">
        <f t="shared" si="5"/>
        <v>1900000</v>
      </c>
    </row>
    <row r="49" spans="1:15" s="91" customFormat="1" ht="15" x14ac:dyDescent="0.25">
      <c r="A49" s="89">
        <f t="shared" si="8"/>
        <v>42</v>
      </c>
      <c r="B49" s="89" t="s">
        <v>19</v>
      </c>
      <c r="C49" s="90" t="s">
        <v>623</v>
      </c>
      <c r="D49" s="89" t="s">
        <v>489</v>
      </c>
      <c r="E49" s="96"/>
      <c r="F49" s="90" t="s">
        <v>624</v>
      </c>
      <c r="G49" s="90" t="s">
        <v>622</v>
      </c>
      <c r="H49" s="89">
        <v>200833833</v>
      </c>
      <c r="I49" s="89" t="s">
        <v>615</v>
      </c>
      <c r="J49" s="95">
        <v>500</v>
      </c>
      <c r="K49" s="89">
        <v>400</v>
      </c>
      <c r="L49" s="95">
        <f t="shared" si="9"/>
        <v>200000</v>
      </c>
      <c r="N49" s="170">
        <v>1</v>
      </c>
      <c r="O49" s="170">
        <f t="shared" si="5"/>
        <v>200000</v>
      </c>
    </row>
    <row r="50" spans="1:15" s="91" customFormat="1" ht="38.25" x14ac:dyDescent="0.25">
      <c r="A50" s="89">
        <f t="shared" si="8"/>
        <v>43</v>
      </c>
      <c r="B50" s="89" t="s">
        <v>19</v>
      </c>
      <c r="C50" s="90" t="s">
        <v>626</v>
      </c>
      <c r="D50" s="89" t="s">
        <v>489</v>
      </c>
      <c r="E50" s="96" t="s">
        <v>558</v>
      </c>
      <c r="F50" s="90" t="s">
        <v>627</v>
      </c>
      <c r="G50" s="90" t="s">
        <v>625</v>
      </c>
      <c r="H50" s="89">
        <v>307412479</v>
      </c>
      <c r="I50" s="89" t="s">
        <v>589</v>
      </c>
      <c r="J50" s="95">
        <v>1</v>
      </c>
      <c r="K50" s="89">
        <v>705300</v>
      </c>
      <c r="L50" s="95">
        <f t="shared" si="6"/>
        <v>705300</v>
      </c>
      <c r="N50" s="170"/>
      <c r="O50" s="170" t="b">
        <f t="shared" si="5"/>
        <v>0</v>
      </c>
    </row>
    <row r="51" spans="1:15" s="91" customFormat="1" ht="38.25" x14ac:dyDescent="0.25">
      <c r="A51" s="89">
        <f t="shared" si="8"/>
        <v>44</v>
      </c>
      <c r="B51" s="89" t="s">
        <v>19</v>
      </c>
      <c r="C51" s="90" t="s">
        <v>629</v>
      </c>
      <c r="D51" s="89" t="s">
        <v>489</v>
      </c>
      <c r="E51" s="96" t="s">
        <v>556</v>
      </c>
      <c r="F51" s="90" t="s">
        <v>630</v>
      </c>
      <c r="G51" s="90" t="s">
        <v>628</v>
      </c>
      <c r="H51" s="89">
        <v>201123394</v>
      </c>
      <c r="I51" s="89" t="s">
        <v>589</v>
      </c>
      <c r="J51" s="95">
        <v>12</v>
      </c>
      <c r="K51" s="89">
        <v>93333240</v>
      </c>
      <c r="L51" s="95">
        <f t="shared" si="6"/>
        <v>1119998880</v>
      </c>
      <c r="N51" s="170"/>
      <c r="O51" s="170" t="b">
        <f t="shared" si="5"/>
        <v>0</v>
      </c>
    </row>
    <row r="52" spans="1:15" s="91" customFormat="1" ht="15" x14ac:dyDescent="0.25">
      <c r="A52" s="89">
        <f t="shared" si="8"/>
        <v>45</v>
      </c>
      <c r="B52" s="89" t="s">
        <v>19</v>
      </c>
      <c r="C52" s="90" t="s">
        <v>632</v>
      </c>
      <c r="D52" s="89" t="s">
        <v>489</v>
      </c>
      <c r="E52" s="96" t="s">
        <v>555</v>
      </c>
      <c r="F52" s="90" t="s">
        <v>633</v>
      </c>
      <c r="G52" s="90" t="s">
        <v>631</v>
      </c>
      <c r="H52" s="89">
        <v>306089114</v>
      </c>
      <c r="I52" s="89" t="s">
        <v>538</v>
      </c>
      <c r="J52" s="95">
        <v>50</v>
      </c>
      <c r="K52" s="89">
        <v>5000</v>
      </c>
      <c r="L52" s="95">
        <f t="shared" ref="L52:L61" si="10">+J52*K52</f>
        <v>250000</v>
      </c>
      <c r="N52" s="170">
        <v>1</v>
      </c>
      <c r="O52" s="170">
        <f t="shared" si="5"/>
        <v>250000</v>
      </c>
    </row>
    <row r="53" spans="1:15" s="91" customFormat="1" ht="30" x14ac:dyDescent="0.25">
      <c r="A53" s="89">
        <f t="shared" si="8"/>
        <v>46</v>
      </c>
      <c r="B53" s="89" t="s">
        <v>19</v>
      </c>
      <c r="C53" s="90" t="s">
        <v>635</v>
      </c>
      <c r="D53" s="89" t="s">
        <v>489</v>
      </c>
      <c r="E53" s="96" t="s">
        <v>555</v>
      </c>
      <c r="F53" s="90" t="s">
        <v>636</v>
      </c>
      <c r="G53" s="90" t="s">
        <v>634</v>
      </c>
      <c r="H53" s="89">
        <v>42904840480056</v>
      </c>
      <c r="I53" s="89" t="s">
        <v>615</v>
      </c>
      <c r="J53" s="95">
        <v>50</v>
      </c>
      <c r="K53" s="89">
        <v>4400</v>
      </c>
      <c r="L53" s="95">
        <f t="shared" si="10"/>
        <v>220000</v>
      </c>
      <c r="N53" s="170">
        <v>1</v>
      </c>
      <c r="O53" s="170">
        <f t="shared" si="5"/>
        <v>220000</v>
      </c>
    </row>
    <row r="54" spans="1:15" s="91" customFormat="1" ht="15" x14ac:dyDescent="0.25">
      <c r="A54" s="89">
        <f t="shared" si="8"/>
        <v>47</v>
      </c>
      <c r="B54" s="89" t="s">
        <v>19</v>
      </c>
      <c r="C54" s="90" t="s">
        <v>639</v>
      </c>
      <c r="D54" s="89" t="s">
        <v>489</v>
      </c>
      <c r="E54" s="96" t="s">
        <v>555</v>
      </c>
      <c r="F54" s="90" t="s">
        <v>640</v>
      </c>
      <c r="G54" s="90" t="s">
        <v>638</v>
      </c>
      <c r="H54" s="89">
        <v>309306434</v>
      </c>
      <c r="I54" s="89" t="s">
        <v>615</v>
      </c>
      <c r="J54" s="95">
        <v>10</v>
      </c>
      <c r="K54" s="89">
        <v>143400</v>
      </c>
      <c r="L54" s="95">
        <f t="shared" si="10"/>
        <v>1434000</v>
      </c>
      <c r="N54" s="170">
        <v>1</v>
      </c>
      <c r="O54" s="170">
        <f t="shared" si="5"/>
        <v>1434000</v>
      </c>
    </row>
    <row r="55" spans="1:15" s="91" customFormat="1" ht="15" x14ac:dyDescent="0.25">
      <c r="A55" s="89">
        <f t="shared" si="8"/>
        <v>48</v>
      </c>
      <c r="B55" s="89" t="s">
        <v>19</v>
      </c>
      <c r="C55" s="90" t="s">
        <v>642</v>
      </c>
      <c r="D55" s="89" t="s">
        <v>489</v>
      </c>
      <c r="E55" s="96" t="s">
        <v>555</v>
      </c>
      <c r="F55" s="90" t="s">
        <v>643</v>
      </c>
      <c r="G55" s="90" t="s">
        <v>641</v>
      </c>
      <c r="H55" s="89">
        <v>308137384</v>
      </c>
      <c r="I55" s="89" t="s">
        <v>615</v>
      </c>
      <c r="J55" s="95">
        <v>10</v>
      </c>
      <c r="K55" s="89">
        <v>34343</v>
      </c>
      <c r="L55" s="95">
        <f t="shared" si="10"/>
        <v>343430</v>
      </c>
      <c r="N55" s="170">
        <v>1</v>
      </c>
      <c r="O55" s="170">
        <f t="shared" si="5"/>
        <v>343430</v>
      </c>
    </row>
    <row r="56" spans="1:15" s="91" customFormat="1" ht="15" x14ac:dyDescent="0.25">
      <c r="A56" s="89">
        <f t="shared" si="8"/>
        <v>49</v>
      </c>
      <c r="B56" s="89" t="s">
        <v>19</v>
      </c>
      <c r="C56" s="90" t="s">
        <v>642</v>
      </c>
      <c r="D56" s="89" t="s">
        <v>489</v>
      </c>
      <c r="E56" s="96" t="s">
        <v>555</v>
      </c>
      <c r="F56" s="90" t="s">
        <v>645</v>
      </c>
      <c r="G56" s="90" t="s">
        <v>644</v>
      </c>
      <c r="H56" s="89">
        <v>305000408</v>
      </c>
      <c r="I56" s="89" t="s">
        <v>615</v>
      </c>
      <c r="J56" s="95">
        <v>20</v>
      </c>
      <c r="K56" s="89">
        <v>30000</v>
      </c>
      <c r="L56" s="95">
        <f t="shared" si="10"/>
        <v>600000</v>
      </c>
      <c r="N56" s="170">
        <v>1</v>
      </c>
      <c r="O56" s="170">
        <f t="shared" si="5"/>
        <v>600000</v>
      </c>
    </row>
    <row r="57" spans="1:15" s="91" customFormat="1" ht="15" x14ac:dyDescent="0.25">
      <c r="A57" s="89">
        <f t="shared" si="8"/>
        <v>50</v>
      </c>
      <c r="B57" s="89" t="s">
        <v>19</v>
      </c>
      <c r="C57" s="90" t="s">
        <v>647</v>
      </c>
      <c r="D57" s="89" t="s">
        <v>489</v>
      </c>
      <c r="E57" s="96" t="s">
        <v>555</v>
      </c>
      <c r="F57" s="90" t="s">
        <v>648</v>
      </c>
      <c r="G57" s="90" t="s">
        <v>646</v>
      </c>
      <c r="H57" s="89">
        <v>309560849</v>
      </c>
      <c r="I57" s="89" t="s">
        <v>649</v>
      </c>
      <c r="J57" s="95">
        <v>1</v>
      </c>
      <c r="K57" s="89">
        <v>395000</v>
      </c>
      <c r="L57" s="95">
        <f t="shared" si="10"/>
        <v>395000</v>
      </c>
      <c r="N57" s="170"/>
      <c r="O57" s="170" t="b">
        <f t="shared" si="5"/>
        <v>0</v>
      </c>
    </row>
    <row r="58" spans="1:15" s="91" customFormat="1" ht="15" x14ac:dyDescent="0.25">
      <c r="A58" s="89">
        <f t="shared" si="8"/>
        <v>51</v>
      </c>
      <c r="B58" s="89" t="s">
        <v>19</v>
      </c>
      <c r="C58" s="90" t="s">
        <v>652</v>
      </c>
      <c r="D58" s="89" t="s">
        <v>489</v>
      </c>
      <c r="E58" s="96" t="s">
        <v>555</v>
      </c>
      <c r="F58" s="90" t="s">
        <v>653</v>
      </c>
      <c r="G58" s="90" t="s">
        <v>631</v>
      </c>
      <c r="H58" s="89">
        <v>306089114</v>
      </c>
      <c r="I58" s="89" t="s">
        <v>615</v>
      </c>
      <c r="J58" s="95">
        <v>20</v>
      </c>
      <c r="K58" s="89">
        <v>40000</v>
      </c>
      <c r="L58" s="95">
        <f t="shared" si="10"/>
        <v>800000</v>
      </c>
      <c r="N58" s="170">
        <v>1</v>
      </c>
      <c r="O58" s="170">
        <f t="shared" si="5"/>
        <v>800000</v>
      </c>
    </row>
    <row r="59" spans="1:15" s="91" customFormat="1" ht="38.25" x14ac:dyDescent="0.25">
      <c r="A59" s="89">
        <f t="shared" si="8"/>
        <v>52</v>
      </c>
      <c r="B59" s="89" t="s">
        <v>19</v>
      </c>
      <c r="C59" s="90" t="s">
        <v>626</v>
      </c>
      <c r="D59" s="89" t="s">
        <v>489</v>
      </c>
      <c r="E59" s="96" t="s">
        <v>558</v>
      </c>
      <c r="F59" s="90" t="s">
        <v>654</v>
      </c>
      <c r="G59" s="90" t="s">
        <v>521</v>
      </c>
      <c r="H59" s="89">
        <v>305487348</v>
      </c>
      <c r="I59" s="89" t="s">
        <v>589</v>
      </c>
      <c r="J59" s="95">
        <v>1</v>
      </c>
      <c r="K59" s="89">
        <v>951450</v>
      </c>
      <c r="L59" s="95">
        <f t="shared" si="10"/>
        <v>951450</v>
      </c>
      <c r="N59" s="170"/>
      <c r="O59" s="170" t="b">
        <f t="shared" si="5"/>
        <v>0</v>
      </c>
    </row>
    <row r="60" spans="1:15" s="91" customFormat="1" ht="15" x14ac:dyDescent="0.25">
      <c r="A60" s="89">
        <f t="shared" si="8"/>
        <v>53</v>
      </c>
      <c r="B60" s="89" t="s">
        <v>19</v>
      </c>
      <c r="C60" s="90" t="s">
        <v>656</v>
      </c>
      <c r="D60" s="89" t="s">
        <v>489</v>
      </c>
      <c r="E60" s="96" t="s">
        <v>555</v>
      </c>
      <c r="F60" s="90" t="s">
        <v>657</v>
      </c>
      <c r="G60" s="90" t="s">
        <v>655</v>
      </c>
      <c r="H60" s="89">
        <v>309529955</v>
      </c>
      <c r="I60" s="89" t="s">
        <v>615</v>
      </c>
      <c r="J60" s="95">
        <v>50</v>
      </c>
      <c r="K60" s="89">
        <v>4222</v>
      </c>
      <c r="L60" s="95">
        <f t="shared" si="10"/>
        <v>211100</v>
      </c>
      <c r="N60" s="170">
        <v>1</v>
      </c>
      <c r="O60" s="170">
        <f t="shared" si="5"/>
        <v>211100</v>
      </c>
    </row>
    <row r="61" spans="1:15" s="91" customFormat="1" ht="15" x14ac:dyDescent="0.25">
      <c r="A61" s="89">
        <f t="shared" si="8"/>
        <v>54</v>
      </c>
      <c r="B61" s="89" t="s">
        <v>19</v>
      </c>
      <c r="C61" s="90" t="s">
        <v>543</v>
      </c>
      <c r="D61" s="89" t="s">
        <v>489</v>
      </c>
      <c r="E61" s="96" t="s">
        <v>555</v>
      </c>
      <c r="F61" s="90" t="s">
        <v>659</v>
      </c>
      <c r="G61" s="90" t="s">
        <v>658</v>
      </c>
      <c r="H61" s="89">
        <v>205247459</v>
      </c>
      <c r="I61" s="89" t="s">
        <v>538</v>
      </c>
      <c r="J61" s="95">
        <v>50</v>
      </c>
      <c r="K61" s="89">
        <v>16054</v>
      </c>
      <c r="L61" s="95">
        <f t="shared" si="10"/>
        <v>802700</v>
      </c>
      <c r="N61" s="170">
        <v>1</v>
      </c>
      <c r="O61" s="170">
        <f t="shared" si="5"/>
        <v>802700</v>
      </c>
    </row>
    <row r="62" spans="1:15" s="91" customFormat="1" ht="38.25" x14ac:dyDescent="0.25">
      <c r="A62" s="89">
        <f t="shared" si="8"/>
        <v>55</v>
      </c>
      <c r="B62" s="89" t="s">
        <v>19</v>
      </c>
      <c r="C62" s="90" t="s">
        <v>651</v>
      </c>
      <c r="D62" s="89" t="s">
        <v>489</v>
      </c>
      <c r="E62" s="96" t="s">
        <v>695</v>
      </c>
      <c r="F62" s="90" t="s">
        <v>660</v>
      </c>
      <c r="G62" s="90" t="s">
        <v>650</v>
      </c>
      <c r="H62" s="89">
        <v>302814678</v>
      </c>
      <c r="I62" s="89" t="s">
        <v>615</v>
      </c>
      <c r="J62" s="95">
        <v>30</v>
      </c>
      <c r="K62" s="89">
        <v>2600000</v>
      </c>
      <c r="L62" s="95">
        <f t="shared" si="6"/>
        <v>78000000</v>
      </c>
      <c r="N62" s="170">
        <v>1</v>
      </c>
      <c r="O62" s="170">
        <f t="shared" si="5"/>
        <v>78000000</v>
      </c>
    </row>
    <row r="63" spans="1:15" s="91" customFormat="1" ht="38.25" x14ac:dyDescent="0.25">
      <c r="A63" s="89">
        <f t="shared" ref="A63:A75" si="11">+A49+1</f>
        <v>43</v>
      </c>
      <c r="B63" s="89" t="s">
        <v>18</v>
      </c>
      <c r="C63" s="90" t="s">
        <v>663</v>
      </c>
      <c r="D63" s="89" t="s">
        <v>691</v>
      </c>
      <c r="E63" s="96" t="s">
        <v>693</v>
      </c>
      <c r="F63" s="90" t="s">
        <v>664</v>
      </c>
      <c r="G63" s="90" t="s">
        <v>662</v>
      </c>
      <c r="H63" s="89">
        <v>200543309</v>
      </c>
      <c r="I63" s="89" t="s">
        <v>615</v>
      </c>
      <c r="J63" s="95">
        <v>8</v>
      </c>
      <c r="K63" s="89">
        <v>5347598</v>
      </c>
      <c r="L63" s="95">
        <f t="shared" si="6"/>
        <v>42780784</v>
      </c>
      <c r="N63" s="170">
        <v>1</v>
      </c>
      <c r="O63" s="170">
        <f t="shared" si="5"/>
        <v>42780784</v>
      </c>
    </row>
    <row r="64" spans="1:15" s="91" customFormat="1" ht="38.25" x14ac:dyDescent="0.25">
      <c r="A64" s="89">
        <f t="shared" si="11"/>
        <v>44</v>
      </c>
      <c r="B64" s="89" t="s">
        <v>18</v>
      </c>
      <c r="C64" s="90" t="s">
        <v>663</v>
      </c>
      <c r="D64" s="89" t="s">
        <v>691</v>
      </c>
      <c r="E64" s="96" t="s">
        <v>693</v>
      </c>
      <c r="F64" s="90" t="s">
        <v>665</v>
      </c>
      <c r="G64" s="90" t="s">
        <v>662</v>
      </c>
      <c r="H64" s="89">
        <v>200543309</v>
      </c>
      <c r="I64" s="89" t="s">
        <v>615</v>
      </c>
      <c r="J64" s="95">
        <v>13</v>
      </c>
      <c r="K64" s="89">
        <v>5554300</v>
      </c>
      <c r="L64" s="95">
        <f t="shared" si="6"/>
        <v>72205900</v>
      </c>
      <c r="N64" s="170">
        <v>1</v>
      </c>
      <c r="O64" s="170">
        <f t="shared" si="5"/>
        <v>72205900</v>
      </c>
    </row>
    <row r="65" spans="1:15" s="91" customFormat="1" ht="38.25" x14ac:dyDescent="0.25">
      <c r="A65" s="89">
        <f t="shared" si="11"/>
        <v>45</v>
      </c>
      <c r="B65" s="89" t="s">
        <v>18</v>
      </c>
      <c r="C65" s="90" t="s">
        <v>663</v>
      </c>
      <c r="D65" s="89" t="s">
        <v>691</v>
      </c>
      <c r="E65" s="96" t="s">
        <v>693</v>
      </c>
      <c r="F65" s="90" t="s">
        <v>667</v>
      </c>
      <c r="G65" s="90" t="s">
        <v>666</v>
      </c>
      <c r="H65" s="89">
        <v>306628114</v>
      </c>
      <c r="I65" s="89" t="s">
        <v>615</v>
      </c>
      <c r="J65" s="95">
        <v>3</v>
      </c>
      <c r="K65" s="89">
        <v>6075351</v>
      </c>
      <c r="L65" s="95">
        <f t="shared" si="6"/>
        <v>18226053</v>
      </c>
      <c r="N65" s="170">
        <v>1</v>
      </c>
      <c r="O65" s="170">
        <f t="shared" si="5"/>
        <v>18226053</v>
      </c>
    </row>
    <row r="66" spans="1:15" s="91" customFormat="1" ht="38.25" x14ac:dyDescent="0.25">
      <c r="A66" s="89">
        <f t="shared" si="11"/>
        <v>46</v>
      </c>
      <c r="B66" s="89" t="s">
        <v>18</v>
      </c>
      <c r="C66" s="90" t="s">
        <v>663</v>
      </c>
      <c r="D66" s="89" t="s">
        <v>691</v>
      </c>
      <c r="E66" s="96" t="s">
        <v>693</v>
      </c>
      <c r="F66" s="90" t="s">
        <v>668</v>
      </c>
      <c r="G66" s="90" t="s">
        <v>666</v>
      </c>
      <c r="H66" s="89">
        <v>306628114</v>
      </c>
      <c r="I66" s="89" t="s">
        <v>615</v>
      </c>
      <c r="J66" s="95">
        <v>3</v>
      </c>
      <c r="K66" s="89">
        <f>5191709/3</f>
        <v>1730569.6666666667</v>
      </c>
      <c r="L66" s="95">
        <f t="shared" ref="L66" si="12">+J66*K66</f>
        <v>5191709</v>
      </c>
      <c r="N66" s="170">
        <v>1</v>
      </c>
      <c r="O66" s="170">
        <f t="shared" si="5"/>
        <v>5191709</v>
      </c>
    </row>
    <row r="67" spans="1:15" s="91" customFormat="1" ht="38.25" x14ac:dyDescent="0.25">
      <c r="A67" s="89">
        <f t="shared" si="11"/>
        <v>47</v>
      </c>
      <c r="B67" s="89" t="s">
        <v>18</v>
      </c>
      <c r="C67" s="90" t="s">
        <v>669</v>
      </c>
      <c r="D67" s="89" t="s">
        <v>691</v>
      </c>
      <c r="E67" s="96" t="s">
        <v>694</v>
      </c>
      <c r="F67" s="90" t="s">
        <v>670</v>
      </c>
      <c r="G67" s="90" t="s">
        <v>650</v>
      </c>
      <c r="H67" s="89">
        <v>302814678</v>
      </c>
      <c r="I67" s="89" t="s">
        <v>615</v>
      </c>
      <c r="J67" s="95">
        <v>1</v>
      </c>
      <c r="K67" s="89">
        <v>4000000</v>
      </c>
      <c r="L67" s="95">
        <f t="shared" si="6"/>
        <v>4000000</v>
      </c>
      <c r="N67" s="170">
        <v>1</v>
      </c>
      <c r="O67" s="170">
        <f t="shared" si="5"/>
        <v>4000000</v>
      </c>
    </row>
    <row r="68" spans="1:15" s="91" customFormat="1" ht="38.25" x14ac:dyDescent="0.25">
      <c r="A68" s="89">
        <f t="shared" si="11"/>
        <v>48</v>
      </c>
      <c r="B68" s="89" t="s">
        <v>18</v>
      </c>
      <c r="C68" s="90" t="s">
        <v>669</v>
      </c>
      <c r="D68" s="89" t="s">
        <v>691</v>
      </c>
      <c r="E68" s="96" t="s">
        <v>694</v>
      </c>
      <c r="F68" s="90" t="s">
        <v>671</v>
      </c>
      <c r="G68" s="90" t="s">
        <v>650</v>
      </c>
      <c r="H68" s="89">
        <v>302814678</v>
      </c>
      <c r="I68" s="89" t="s">
        <v>615</v>
      </c>
      <c r="J68" s="95">
        <v>1</v>
      </c>
      <c r="K68" s="89">
        <v>3000000</v>
      </c>
      <c r="L68" s="95">
        <f t="shared" si="6"/>
        <v>3000000</v>
      </c>
      <c r="N68" s="170">
        <v>1</v>
      </c>
      <c r="O68" s="170">
        <f t="shared" si="5"/>
        <v>3000000</v>
      </c>
    </row>
    <row r="69" spans="1:15" s="91" customFormat="1" ht="38.25" x14ac:dyDescent="0.25">
      <c r="A69" s="89">
        <f t="shared" si="11"/>
        <v>49</v>
      </c>
      <c r="B69" s="89" t="s">
        <v>18</v>
      </c>
      <c r="C69" s="90" t="s">
        <v>663</v>
      </c>
      <c r="D69" s="89" t="s">
        <v>691</v>
      </c>
      <c r="E69" s="96" t="s">
        <v>693</v>
      </c>
      <c r="F69" s="90" t="s">
        <v>672</v>
      </c>
      <c r="G69" s="90" t="s">
        <v>662</v>
      </c>
      <c r="H69" s="89">
        <v>200543309</v>
      </c>
      <c r="I69" s="89" t="s">
        <v>615</v>
      </c>
      <c r="J69" s="95">
        <v>15</v>
      </c>
      <c r="K69" s="89">
        <v>6194889.8700000001</v>
      </c>
      <c r="L69" s="95">
        <f t="shared" si="6"/>
        <v>92923348.049999997</v>
      </c>
      <c r="N69" s="170">
        <v>1</v>
      </c>
      <c r="O69" s="170">
        <f t="shared" si="5"/>
        <v>92923348.049999997</v>
      </c>
    </row>
    <row r="70" spans="1:15" s="91" customFormat="1" ht="38.25" x14ac:dyDescent="0.25">
      <c r="A70" s="89">
        <f t="shared" si="11"/>
        <v>50</v>
      </c>
      <c r="B70" s="89" t="s">
        <v>18</v>
      </c>
      <c r="C70" s="90" t="s">
        <v>663</v>
      </c>
      <c r="D70" s="89" t="s">
        <v>691</v>
      </c>
      <c r="E70" s="96" t="s">
        <v>693</v>
      </c>
      <c r="F70" s="90" t="s">
        <v>673</v>
      </c>
      <c r="G70" s="90" t="s">
        <v>662</v>
      </c>
      <c r="H70" s="89">
        <v>200543309</v>
      </c>
      <c r="I70" s="89" t="s">
        <v>615</v>
      </c>
      <c r="J70" s="95">
        <v>8</v>
      </c>
      <c r="K70" s="168">
        <v>8479258.5</v>
      </c>
      <c r="L70" s="95">
        <f t="shared" si="6"/>
        <v>67834068</v>
      </c>
      <c r="N70" s="170">
        <v>1</v>
      </c>
      <c r="O70" s="170">
        <f t="shared" si="5"/>
        <v>67834068</v>
      </c>
    </row>
    <row r="71" spans="1:15" s="91" customFormat="1" ht="45" x14ac:dyDescent="0.25">
      <c r="A71" s="89">
        <f t="shared" si="11"/>
        <v>51</v>
      </c>
      <c r="B71" s="89" t="s">
        <v>19</v>
      </c>
      <c r="C71" s="90" t="s">
        <v>674</v>
      </c>
      <c r="D71" s="89" t="s">
        <v>691</v>
      </c>
      <c r="E71" s="96" t="s">
        <v>694</v>
      </c>
      <c r="F71" s="90" t="s">
        <v>675</v>
      </c>
      <c r="G71" s="90" t="s">
        <v>650</v>
      </c>
      <c r="H71" s="89">
        <v>302814678</v>
      </c>
      <c r="I71" s="89" t="s">
        <v>615</v>
      </c>
      <c r="J71" s="95">
        <v>1</v>
      </c>
      <c r="K71" s="89">
        <v>3000000</v>
      </c>
      <c r="L71" s="95">
        <f t="shared" si="6"/>
        <v>3000000</v>
      </c>
      <c r="N71" s="170">
        <v>1</v>
      </c>
      <c r="O71" s="170">
        <f t="shared" si="5"/>
        <v>3000000</v>
      </c>
    </row>
    <row r="72" spans="1:15" s="91" customFormat="1" ht="38.25" x14ac:dyDescent="0.25">
      <c r="A72" s="89">
        <f t="shared" si="11"/>
        <v>52</v>
      </c>
      <c r="B72" s="89" t="s">
        <v>19</v>
      </c>
      <c r="C72" s="90" t="s">
        <v>663</v>
      </c>
      <c r="D72" s="89" t="s">
        <v>691</v>
      </c>
      <c r="E72" s="96" t="s">
        <v>693</v>
      </c>
      <c r="F72" s="90" t="s">
        <v>676</v>
      </c>
      <c r="G72" s="90" t="s">
        <v>662</v>
      </c>
      <c r="H72" s="89">
        <v>200543309</v>
      </c>
      <c r="I72" s="89" t="s">
        <v>615</v>
      </c>
      <c r="J72" s="95">
        <v>1</v>
      </c>
      <c r="K72" s="168">
        <v>36900432</v>
      </c>
      <c r="L72" s="95">
        <f t="shared" si="6"/>
        <v>36900432</v>
      </c>
      <c r="N72" s="170">
        <v>1</v>
      </c>
      <c r="O72" s="170">
        <f t="shared" si="5"/>
        <v>36900432</v>
      </c>
    </row>
    <row r="73" spans="1:15" s="91" customFormat="1" ht="38.25" x14ac:dyDescent="0.25">
      <c r="A73" s="89">
        <f t="shared" si="11"/>
        <v>53</v>
      </c>
      <c r="B73" s="89" t="s">
        <v>19</v>
      </c>
      <c r="C73" s="90" t="s">
        <v>669</v>
      </c>
      <c r="D73" s="89" t="s">
        <v>691</v>
      </c>
      <c r="E73" s="96" t="s">
        <v>694</v>
      </c>
      <c r="F73" s="90" t="s">
        <v>677</v>
      </c>
      <c r="G73" s="90" t="s">
        <v>650</v>
      </c>
      <c r="H73" s="89">
        <v>302814678</v>
      </c>
      <c r="I73" s="89" t="s">
        <v>615</v>
      </c>
      <c r="J73" s="95">
        <v>2</v>
      </c>
      <c r="K73" s="89">
        <v>4000000</v>
      </c>
      <c r="L73" s="95">
        <f t="shared" si="6"/>
        <v>8000000</v>
      </c>
      <c r="N73" s="170">
        <v>1</v>
      </c>
      <c r="O73" s="170">
        <f t="shared" si="5"/>
        <v>8000000</v>
      </c>
    </row>
    <row r="74" spans="1:15" s="91" customFormat="1" ht="45" x14ac:dyDescent="0.25">
      <c r="A74" s="89">
        <f t="shared" si="11"/>
        <v>54</v>
      </c>
      <c r="B74" s="89" t="s">
        <v>19</v>
      </c>
      <c r="C74" s="90" t="s">
        <v>674</v>
      </c>
      <c r="D74" s="89" t="s">
        <v>691</v>
      </c>
      <c r="E74" s="96" t="s">
        <v>694</v>
      </c>
      <c r="F74" s="90" t="s">
        <v>678</v>
      </c>
      <c r="G74" s="90" t="s">
        <v>650</v>
      </c>
      <c r="H74" s="89">
        <v>302814678</v>
      </c>
      <c r="I74" s="89" t="s">
        <v>615</v>
      </c>
      <c r="J74" s="95">
        <v>1</v>
      </c>
      <c r="K74" s="89">
        <v>4000000</v>
      </c>
      <c r="L74" s="95">
        <f t="shared" si="6"/>
        <v>4000000</v>
      </c>
      <c r="N74" s="170">
        <v>1</v>
      </c>
      <c r="O74" s="170">
        <f t="shared" si="5"/>
        <v>4000000</v>
      </c>
    </row>
    <row r="75" spans="1:15" s="91" customFormat="1" ht="45" x14ac:dyDescent="0.25">
      <c r="A75" s="89">
        <f t="shared" si="11"/>
        <v>55</v>
      </c>
      <c r="B75" s="89" t="s">
        <v>19</v>
      </c>
      <c r="C75" s="90" t="s">
        <v>680</v>
      </c>
      <c r="D75" s="89" t="s">
        <v>691</v>
      </c>
      <c r="E75" s="96" t="s">
        <v>694</v>
      </c>
      <c r="F75" s="90" t="s">
        <v>681</v>
      </c>
      <c r="G75" s="90" t="s">
        <v>679</v>
      </c>
      <c r="H75" s="89">
        <v>305451740</v>
      </c>
      <c r="I75" s="89" t="s">
        <v>497</v>
      </c>
      <c r="J75" s="95">
        <v>1</v>
      </c>
      <c r="K75" s="89">
        <v>1419600</v>
      </c>
      <c r="L75" s="95">
        <f t="shared" si="6"/>
        <v>1419600</v>
      </c>
      <c r="N75" s="170"/>
      <c r="O75" s="170" t="b">
        <f t="shared" si="5"/>
        <v>0</v>
      </c>
    </row>
    <row r="76" spans="1:15" s="91" customFormat="1" ht="38.25" x14ac:dyDescent="0.25">
      <c r="A76" s="89">
        <f t="shared" ref="A76:A79" si="13">+A53+1</f>
        <v>47</v>
      </c>
      <c r="B76" s="89" t="s">
        <v>19</v>
      </c>
      <c r="C76" s="90" t="s">
        <v>683</v>
      </c>
      <c r="D76" s="89" t="s">
        <v>691</v>
      </c>
      <c r="E76" s="96" t="s">
        <v>694</v>
      </c>
      <c r="F76" s="90" t="s">
        <v>684</v>
      </c>
      <c r="G76" s="90" t="s">
        <v>682</v>
      </c>
      <c r="H76" s="89">
        <v>308580358</v>
      </c>
      <c r="I76" s="89" t="s">
        <v>497</v>
      </c>
      <c r="J76" s="95">
        <v>1</v>
      </c>
      <c r="K76" s="89">
        <v>1581600</v>
      </c>
      <c r="L76" s="95">
        <f t="shared" si="6"/>
        <v>1581600</v>
      </c>
      <c r="N76" s="170"/>
      <c r="O76" s="170" t="b">
        <f t="shared" si="5"/>
        <v>0</v>
      </c>
    </row>
    <row r="77" spans="1:15" s="91" customFormat="1" ht="38.25" x14ac:dyDescent="0.25">
      <c r="A77" s="89">
        <f t="shared" si="13"/>
        <v>48</v>
      </c>
      <c r="B77" s="89" t="s">
        <v>19</v>
      </c>
      <c r="C77" s="90" t="s">
        <v>683</v>
      </c>
      <c r="D77" s="89" t="s">
        <v>691</v>
      </c>
      <c r="E77" s="96" t="s">
        <v>694</v>
      </c>
      <c r="F77" s="90" t="s">
        <v>688</v>
      </c>
      <c r="G77" s="90" t="s">
        <v>685</v>
      </c>
      <c r="H77" s="89">
        <v>304988064</v>
      </c>
      <c r="I77" s="89" t="s">
        <v>497</v>
      </c>
      <c r="J77" s="95">
        <v>1</v>
      </c>
      <c r="K77" s="89">
        <v>2239188</v>
      </c>
      <c r="L77" s="95">
        <f t="shared" si="6"/>
        <v>2239188</v>
      </c>
      <c r="N77" s="170"/>
      <c r="O77" s="170" t="b">
        <f t="shared" si="5"/>
        <v>0</v>
      </c>
    </row>
    <row r="78" spans="1:15" s="91" customFormat="1" ht="45" x14ac:dyDescent="0.25">
      <c r="A78" s="89">
        <f t="shared" si="13"/>
        <v>49</v>
      </c>
      <c r="B78" s="89" t="s">
        <v>19</v>
      </c>
      <c r="C78" s="90" t="s">
        <v>680</v>
      </c>
      <c r="D78" s="89" t="s">
        <v>691</v>
      </c>
      <c r="E78" s="96" t="s">
        <v>694</v>
      </c>
      <c r="F78" s="90" t="s">
        <v>687</v>
      </c>
      <c r="G78" s="90" t="s">
        <v>686</v>
      </c>
      <c r="H78" s="89">
        <v>306323448</v>
      </c>
      <c r="I78" s="89" t="s">
        <v>497</v>
      </c>
      <c r="J78" s="95">
        <v>1</v>
      </c>
      <c r="K78" s="89">
        <v>3416995</v>
      </c>
      <c r="L78" s="95">
        <f t="shared" si="6"/>
        <v>3416995</v>
      </c>
      <c r="N78" s="170"/>
      <c r="O78" s="170" t="b">
        <f t="shared" si="5"/>
        <v>0</v>
      </c>
    </row>
    <row r="79" spans="1:15" s="91" customFormat="1" ht="38.25" x14ac:dyDescent="0.25">
      <c r="A79" s="89">
        <f t="shared" si="13"/>
        <v>50</v>
      </c>
      <c r="B79" s="89" t="s">
        <v>19</v>
      </c>
      <c r="C79" s="90" t="s">
        <v>683</v>
      </c>
      <c r="D79" s="89" t="s">
        <v>691</v>
      </c>
      <c r="E79" s="96" t="s">
        <v>694</v>
      </c>
      <c r="F79" s="90" t="s">
        <v>690</v>
      </c>
      <c r="G79" s="90" t="s">
        <v>689</v>
      </c>
      <c r="H79" s="89">
        <v>204711056</v>
      </c>
      <c r="I79" s="89" t="s">
        <v>497</v>
      </c>
      <c r="J79" s="95">
        <v>1</v>
      </c>
      <c r="K79" s="89">
        <v>1711200</v>
      </c>
      <c r="L79" s="95">
        <f t="shared" si="6"/>
        <v>1711200</v>
      </c>
      <c r="N79" s="170"/>
      <c r="O79" s="170" t="b">
        <f t="shared" si="5"/>
        <v>0</v>
      </c>
    </row>
    <row r="80" spans="1:15" x14ac:dyDescent="0.25">
      <c r="B80" s="98"/>
      <c r="D80" s="98"/>
      <c r="E80" s="98"/>
      <c r="F80" s="98"/>
      <c r="G80" s="98"/>
      <c r="H80" s="98"/>
      <c r="I80" s="98"/>
      <c r="J80" s="98"/>
      <c r="K80" s="98"/>
      <c r="L80" s="98">
        <f>SUM(L7:L79)</f>
        <v>2453846419.7340002</v>
      </c>
    </row>
    <row r="81" spans="2:15" ht="48.75" customHeight="1" x14ac:dyDescent="0.25">
      <c r="B81" s="184" t="s">
        <v>70</v>
      </c>
      <c r="C81" s="184"/>
      <c r="D81" s="184"/>
      <c r="E81" s="184"/>
      <c r="F81" s="184"/>
      <c r="G81" s="184"/>
      <c r="H81" s="184"/>
      <c r="I81" s="184"/>
      <c r="J81" s="184"/>
      <c r="K81" s="184"/>
      <c r="L81" s="184"/>
    </row>
    <row r="82" spans="2:15" s="172" customFormat="1" ht="12.75" x14ac:dyDescent="0.25">
      <c r="B82" s="171" t="s">
        <v>18</v>
      </c>
      <c r="C82" s="174"/>
      <c r="D82" s="174"/>
      <c r="E82" s="174"/>
      <c r="F82" s="174"/>
      <c r="G82" s="174"/>
      <c r="H82" s="174"/>
      <c r="I82" s="174"/>
      <c r="J82" s="173"/>
      <c r="K82" s="174"/>
      <c r="L82" s="173">
        <f>+SUMIF($B$7:$B$79,B82,$L$7:$L$79)</f>
        <v>350189058.634</v>
      </c>
      <c r="N82" s="173"/>
    </row>
    <row r="83" spans="2:15" s="172" customFormat="1" ht="12.75" x14ac:dyDescent="0.25">
      <c r="B83" s="171" t="s">
        <v>19</v>
      </c>
      <c r="C83" s="174"/>
      <c r="D83" s="174"/>
      <c r="E83" s="174"/>
      <c r="F83" s="174"/>
      <c r="G83" s="174"/>
      <c r="H83" s="174"/>
      <c r="I83" s="174"/>
      <c r="J83" s="174"/>
      <c r="K83" s="174"/>
      <c r="L83" s="173">
        <f t="shared" ref="L83:L85" si="14">+SUMIF($B$7:$B$79,B83,$L$7:$L$79)</f>
        <v>2103657361.0999999</v>
      </c>
      <c r="N83" s="173"/>
      <c r="O83" s="172">
        <f>+L83-O88-O93</f>
        <v>1965338319.0999999</v>
      </c>
    </row>
    <row r="84" spans="2:15" s="172" customFormat="1" ht="12.75" x14ac:dyDescent="0.25">
      <c r="B84" s="171" t="s">
        <v>20</v>
      </c>
      <c r="C84" s="174"/>
      <c r="D84" s="174"/>
      <c r="E84" s="174"/>
      <c r="F84" s="174"/>
      <c r="G84" s="174"/>
      <c r="H84" s="174"/>
      <c r="I84" s="174"/>
      <c r="J84" s="174"/>
      <c r="K84" s="174"/>
      <c r="L84" s="173">
        <f t="shared" si="14"/>
        <v>0</v>
      </c>
      <c r="N84" s="173"/>
    </row>
    <row r="85" spans="2:15" s="172" customFormat="1" ht="12.75" x14ac:dyDescent="0.25">
      <c r="B85" s="171" t="s">
        <v>42</v>
      </c>
      <c r="C85" s="174"/>
      <c r="D85" s="174"/>
      <c r="E85" s="174"/>
      <c r="F85" s="174"/>
      <c r="G85" s="174"/>
      <c r="H85" s="174"/>
      <c r="I85" s="174"/>
      <c r="J85" s="174"/>
      <c r="K85" s="174"/>
      <c r="L85" s="173">
        <f t="shared" si="14"/>
        <v>0</v>
      </c>
      <c r="N85" s="173"/>
    </row>
    <row r="86" spans="2:15" s="172" customFormat="1" ht="12.75" x14ac:dyDescent="0.25">
      <c r="B86" s="171"/>
      <c r="D86" s="171"/>
      <c r="E86" s="171"/>
      <c r="F86" s="171"/>
      <c r="G86" s="171"/>
      <c r="H86" s="171"/>
      <c r="I86" s="171"/>
      <c r="J86" s="171"/>
      <c r="K86" s="171"/>
      <c r="L86" s="171">
        <f>SUM(L82:L85)</f>
        <v>2453846419.7339997</v>
      </c>
      <c r="N86" s="173"/>
    </row>
    <row r="87" spans="2:15" s="172" customFormat="1" ht="12.75" x14ac:dyDescent="0.25">
      <c r="B87" s="171" t="s">
        <v>18</v>
      </c>
      <c r="D87" s="171" t="s">
        <v>489</v>
      </c>
      <c r="E87" s="171"/>
      <c r="F87" s="171"/>
      <c r="G87" s="171"/>
      <c r="H87" s="171"/>
      <c r="I87" s="171"/>
      <c r="J87" s="171"/>
      <c r="K87" s="171"/>
      <c r="L87" s="171"/>
      <c r="N87" s="173">
        <f>+SUMIFS($N$7:$N$79,$B$7:$B$79,B87,$D$7:$D$79,D87)</f>
        <v>4</v>
      </c>
      <c r="O87" s="172">
        <f t="shared" ref="O87:O90" si="15">+SUMIFS($O$7:$O$79,$B$7:$B$79,B87,$D$7:$D$79,D87)</f>
        <v>3385000</v>
      </c>
    </row>
    <row r="88" spans="2:15" s="172" customFormat="1" ht="12.75" x14ac:dyDescent="0.25">
      <c r="B88" s="171" t="s">
        <v>19</v>
      </c>
      <c r="D88" s="171" t="s">
        <v>489</v>
      </c>
      <c r="E88" s="171"/>
      <c r="F88" s="171"/>
      <c r="G88" s="171"/>
      <c r="H88" s="171"/>
      <c r="I88" s="171"/>
      <c r="J88" s="171"/>
      <c r="K88" s="171"/>
      <c r="L88" s="171"/>
      <c r="N88" s="173">
        <f t="shared" ref="N88:N90" si="16">+SUMIFS($N$7:$N$79,$B$7:$B$79,B88,$D$7:$D$79,D88)</f>
        <v>14</v>
      </c>
      <c r="O88" s="172">
        <f t="shared" si="15"/>
        <v>86418610</v>
      </c>
    </row>
    <row r="89" spans="2:15" s="172" customFormat="1" ht="12.75" x14ac:dyDescent="0.25">
      <c r="B89" s="171" t="s">
        <v>20</v>
      </c>
      <c r="D89" s="171" t="s">
        <v>489</v>
      </c>
      <c r="E89" s="171"/>
      <c r="F89" s="171"/>
      <c r="G89" s="171"/>
      <c r="H89" s="171"/>
      <c r="I89" s="171"/>
      <c r="J89" s="171"/>
      <c r="K89" s="171"/>
      <c r="L89" s="171"/>
      <c r="N89" s="173">
        <f t="shared" si="16"/>
        <v>0</v>
      </c>
      <c r="O89" s="172">
        <f t="shared" si="15"/>
        <v>0</v>
      </c>
    </row>
    <row r="90" spans="2:15" s="172" customFormat="1" ht="12.75" x14ac:dyDescent="0.25">
      <c r="B90" s="171" t="s">
        <v>42</v>
      </c>
      <c r="D90" s="171" t="s">
        <v>489</v>
      </c>
      <c r="E90" s="171"/>
      <c r="F90" s="171"/>
      <c r="G90" s="171"/>
      <c r="H90" s="171"/>
      <c r="I90" s="171"/>
      <c r="J90" s="171"/>
      <c r="K90" s="171"/>
      <c r="L90" s="171"/>
      <c r="N90" s="173">
        <f t="shared" si="16"/>
        <v>0</v>
      </c>
      <c r="O90" s="172">
        <f t="shared" si="15"/>
        <v>0</v>
      </c>
    </row>
    <row r="91" spans="2:15" s="172" customFormat="1" ht="12.75" x14ac:dyDescent="0.25">
      <c r="B91" s="171"/>
      <c r="D91" s="171"/>
      <c r="E91" s="171"/>
      <c r="F91" s="171"/>
      <c r="G91" s="171"/>
      <c r="H91" s="171"/>
      <c r="I91" s="171"/>
      <c r="J91" s="171"/>
      <c r="K91" s="171"/>
      <c r="L91" s="171"/>
      <c r="N91" s="173"/>
    </row>
    <row r="92" spans="2:15" s="172" customFormat="1" ht="12.75" x14ac:dyDescent="0.25">
      <c r="B92" s="171" t="s">
        <v>18</v>
      </c>
      <c r="D92" s="171" t="s">
        <v>691</v>
      </c>
      <c r="E92" s="171"/>
      <c r="F92" s="171"/>
      <c r="G92" s="171"/>
      <c r="H92" s="171"/>
      <c r="I92" s="171"/>
      <c r="J92" s="171"/>
      <c r="K92" s="171"/>
      <c r="L92" s="171"/>
      <c r="N92" s="173">
        <f>+SUMIFS($N$7:$N$79,$B$7:$B$79,B92,$D$7:$D$79,D92)</f>
        <v>8</v>
      </c>
      <c r="O92" s="172">
        <f>+SUMIFS($O$7:$O$79,$B$7:$B$79,B92,$D$7:$D$79,D92)</f>
        <v>306161862.05000001</v>
      </c>
    </row>
    <row r="93" spans="2:15" s="172" customFormat="1" ht="12.75" x14ac:dyDescent="0.25">
      <c r="B93" s="171" t="s">
        <v>19</v>
      </c>
      <c r="D93" s="171" t="s">
        <v>691</v>
      </c>
      <c r="E93" s="171"/>
      <c r="F93" s="171"/>
      <c r="G93" s="171"/>
      <c r="H93" s="171"/>
      <c r="I93" s="171"/>
      <c r="J93" s="171"/>
      <c r="K93" s="171"/>
      <c r="L93" s="171"/>
      <c r="N93" s="173">
        <f t="shared" ref="N93:N95" si="17">+SUMIFS($N$7:$N$79,$B$7:$B$79,B93,$D$7:$D$79,D93)</f>
        <v>4</v>
      </c>
      <c r="O93" s="172">
        <f t="shared" ref="O93:O95" si="18">+SUMIFS($O$7:$O$79,$B$7:$B$79,B93,$D$7:$D$79,D93)</f>
        <v>51900432</v>
      </c>
    </row>
    <row r="94" spans="2:15" s="172" customFormat="1" ht="12.75" x14ac:dyDescent="0.25">
      <c r="B94" s="171" t="s">
        <v>20</v>
      </c>
      <c r="D94" s="171" t="s">
        <v>691</v>
      </c>
      <c r="E94" s="171"/>
      <c r="F94" s="171"/>
      <c r="G94" s="171"/>
      <c r="H94" s="171"/>
      <c r="I94" s="171"/>
      <c r="J94" s="171"/>
      <c r="K94" s="171"/>
      <c r="L94" s="171"/>
      <c r="N94" s="173">
        <f t="shared" si="17"/>
        <v>0</v>
      </c>
      <c r="O94" s="172">
        <f t="shared" si="18"/>
        <v>0</v>
      </c>
    </row>
    <row r="95" spans="2:15" s="172" customFormat="1" ht="12.75" x14ac:dyDescent="0.25">
      <c r="B95" s="171" t="s">
        <v>42</v>
      </c>
      <c r="D95" s="171" t="s">
        <v>691</v>
      </c>
      <c r="E95" s="171"/>
      <c r="F95" s="171"/>
      <c r="G95" s="171"/>
      <c r="H95" s="171"/>
      <c r="I95" s="171"/>
      <c r="J95" s="171"/>
      <c r="K95" s="171"/>
      <c r="L95" s="171"/>
      <c r="N95" s="173">
        <f t="shared" si="17"/>
        <v>0</v>
      </c>
      <c r="O95" s="172">
        <f t="shared" si="18"/>
        <v>0</v>
      </c>
    </row>
    <row r="96" spans="2:15" s="172" customFormat="1" ht="12.75" x14ac:dyDescent="0.25">
      <c r="B96" s="171"/>
      <c r="D96" s="171"/>
      <c r="E96" s="171"/>
      <c r="F96" s="171"/>
      <c r="G96" s="171"/>
      <c r="H96" s="171"/>
      <c r="I96" s="171"/>
      <c r="J96" s="171"/>
      <c r="K96" s="171"/>
      <c r="L96" s="171"/>
      <c r="N96" s="173"/>
    </row>
    <row r="97" spans="2:14" s="172" customFormat="1" ht="12.75" x14ac:dyDescent="0.25">
      <c r="B97" s="171"/>
      <c r="D97" s="171"/>
      <c r="E97" s="171"/>
      <c r="F97" s="171"/>
      <c r="G97" s="171"/>
      <c r="H97" s="171"/>
      <c r="I97" s="171"/>
      <c r="J97" s="171"/>
      <c r="K97" s="171"/>
      <c r="L97" s="171"/>
      <c r="N97" s="173"/>
    </row>
  </sheetData>
  <autoFilter ref="A5:Q90" xr:uid="{00000000-0009-0000-0000-000004000000}">
    <filterColumn colId="7" showButton="0"/>
  </autoFilter>
  <mergeCells count="15">
    <mergeCell ref="I1:L1"/>
    <mergeCell ref="B81:L81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 x14ac:dyDescent="0.25"/>
  <cols>
    <col min="1" max="1" width="8.140625" style="24" customWidth="1"/>
    <col min="2" max="2" width="14.28515625" style="26" customWidth="1"/>
    <col min="3" max="3" width="50.28515625" style="24" customWidth="1"/>
    <col min="4" max="4" width="24.85546875" style="26" customWidth="1"/>
    <col min="5" max="5" width="22.140625" style="26" customWidth="1"/>
    <col min="6" max="7" width="18.5703125" style="26" customWidth="1"/>
    <col min="8" max="8" width="21.7109375" style="26" customWidth="1"/>
    <col min="9" max="9" width="16.7109375" style="24" customWidth="1"/>
    <col min="10" max="12" width="15.7109375" style="24" customWidth="1"/>
    <col min="13" max="16" width="18.7109375" style="24" customWidth="1"/>
    <col min="17" max="22" width="15.7109375" style="24" customWidth="1"/>
    <col min="23" max="16384" width="9.140625" style="24"/>
  </cols>
  <sheetData>
    <row r="1" spans="1:13" ht="93.75" customHeight="1" x14ac:dyDescent="0.25">
      <c r="F1" s="183" t="s">
        <v>77</v>
      </c>
      <c r="G1" s="183"/>
      <c r="H1" s="183"/>
    </row>
    <row r="2" spans="1:13" x14ac:dyDescent="0.25">
      <c r="H2" s="55"/>
    </row>
    <row r="3" spans="1:13" ht="81.75" customHeight="1" x14ac:dyDescent="0.25">
      <c r="A3" s="191" t="s">
        <v>88</v>
      </c>
      <c r="B3" s="191"/>
      <c r="C3" s="191"/>
      <c r="D3" s="191"/>
      <c r="E3" s="191"/>
      <c r="F3" s="191"/>
      <c r="G3" s="191"/>
      <c r="H3" s="191"/>
      <c r="I3" s="25"/>
      <c r="J3" s="25"/>
      <c r="K3" s="25"/>
      <c r="L3" s="25"/>
    </row>
    <row r="4" spans="1:13" x14ac:dyDescent="0.25">
      <c r="H4" s="27"/>
    </row>
    <row r="5" spans="1:13" ht="45" customHeight="1" x14ac:dyDescent="0.25">
      <c r="A5" s="210" t="s">
        <v>13</v>
      </c>
      <c r="B5" s="210" t="s">
        <v>14</v>
      </c>
      <c r="C5" s="210" t="s">
        <v>52</v>
      </c>
      <c r="D5" s="210" t="s">
        <v>43</v>
      </c>
      <c r="E5" s="210" t="s">
        <v>11</v>
      </c>
      <c r="F5" s="190" t="s">
        <v>53</v>
      </c>
      <c r="G5" s="190"/>
      <c r="H5" s="210" t="s">
        <v>65</v>
      </c>
      <c r="M5" s="28"/>
    </row>
    <row r="6" spans="1:13" ht="126.75" customHeight="1" x14ac:dyDescent="0.25">
      <c r="A6" s="211"/>
      <c r="B6" s="211"/>
      <c r="C6" s="211"/>
      <c r="D6" s="211"/>
      <c r="E6" s="211"/>
      <c r="F6" s="66" t="s">
        <v>59</v>
      </c>
      <c r="G6" s="66" t="s">
        <v>62</v>
      </c>
      <c r="H6" s="211"/>
    </row>
    <row r="7" spans="1:13" ht="37.5" customHeight="1" x14ac:dyDescent="0.25">
      <c r="A7" s="29">
        <v>1</v>
      </c>
      <c r="B7" s="29">
        <v>0</v>
      </c>
      <c r="C7" s="13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</row>
    <row r="8" spans="1:13" ht="37.5" customHeight="1" x14ac:dyDescent="0.25">
      <c r="A8" s="29">
        <f t="shared" ref="A8:A10" si="0">+A7+1</f>
        <v>2</v>
      </c>
      <c r="B8" s="29">
        <v>0</v>
      </c>
      <c r="C8" s="13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</row>
    <row r="9" spans="1:13" ht="37.5" customHeight="1" x14ac:dyDescent="0.25">
      <c r="A9" s="29">
        <f t="shared" si="0"/>
        <v>3</v>
      </c>
      <c r="B9" s="29">
        <v>0</v>
      </c>
      <c r="C9" s="13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</row>
    <row r="10" spans="1:13" ht="37.5" customHeight="1" x14ac:dyDescent="0.25">
      <c r="A10" s="29">
        <f t="shared" si="0"/>
        <v>4</v>
      </c>
      <c r="B10" s="29">
        <v>0</v>
      </c>
      <c r="C10" s="13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</row>
    <row r="12" spans="1:13" ht="48.75" customHeight="1" x14ac:dyDescent="0.25">
      <c r="B12" s="184" t="s">
        <v>70</v>
      </c>
      <c r="C12" s="184"/>
      <c r="D12" s="184"/>
      <c r="E12" s="184"/>
      <c r="F12" s="184"/>
      <c r="G12" s="184"/>
      <c r="H12" s="184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H7" sqref="H7"/>
    </sheetView>
  </sheetViews>
  <sheetFormatPr defaultColWidth="9.140625" defaultRowHeight="15" x14ac:dyDescent="0.25"/>
  <cols>
    <col min="1" max="1" width="9.140625" style="33"/>
    <col min="2" max="2" width="35" style="34" customWidth="1"/>
    <col min="3" max="3" width="12.85546875" style="34" customWidth="1"/>
    <col min="4" max="5" width="12.85546875" style="35" customWidth="1"/>
    <col min="6" max="6" width="17.28515625" style="36" customWidth="1"/>
    <col min="7" max="7" width="17.140625" style="36" customWidth="1"/>
    <col min="8" max="10" width="15" style="36" customWidth="1"/>
    <col min="11" max="11" width="16.140625" style="36" customWidth="1"/>
    <col min="12" max="16384" width="9.140625" style="36"/>
  </cols>
  <sheetData>
    <row r="1" spans="1:11" ht="73.5" customHeight="1" x14ac:dyDescent="0.25">
      <c r="H1" s="175" t="s">
        <v>78</v>
      </c>
      <c r="I1" s="176"/>
      <c r="J1" s="176"/>
      <c r="K1" s="176"/>
    </row>
    <row r="2" spans="1:11" ht="70.150000000000006" customHeight="1" x14ac:dyDescent="0.25">
      <c r="A2" s="212" t="s">
        <v>89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15.75" x14ac:dyDescent="0.25">
      <c r="A3" s="217" t="s">
        <v>562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x14ac:dyDescent="0.25">
      <c r="K4" s="32"/>
    </row>
    <row r="5" spans="1:11" s="39" customFormat="1" ht="33" customHeight="1" x14ac:dyDescent="0.25">
      <c r="A5" s="213" t="s">
        <v>13</v>
      </c>
      <c r="B5" s="213" t="s">
        <v>27</v>
      </c>
      <c r="C5" s="213" t="s">
        <v>25</v>
      </c>
      <c r="D5" s="213" t="s">
        <v>22</v>
      </c>
      <c r="E5" s="213" t="s">
        <v>23</v>
      </c>
      <c r="F5" s="215" t="s">
        <v>26</v>
      </c>
      <c r="G5" s="216"/>
      <c r="H5" s="213" t="s">
        <v>71</v>
      </c>
      <c r="I5" s="213" t="s">
        <v>68</v>
      </c>
      <c r="J5" s="213" t="s">
        <v>72</v>
      </c>
      <c r="K5" s="213" t="s">
        <v>28</v>
      </c>
    </row>
    <row r="6" spans="1:11" s="39" customFormat="1" ht="105.75" customHeight="1" x14ac:dyDescent="0.25">
      <c r="A6" s="214"/>
      <c r="B6" s="214"/>
      <c r="C6" s="214"/>
      <c r="D6" s="214"/>
      <c r="E6" s="214"/>
      <c r="F6" s="37" t="s">
        <v>67</v>
      </c>
      <c r="G6" s="37" t="s">
        <v>66</v>
      </c>
      <c r="H6" s="214"/>
      <c r="I6" s="214"/>
      <c r="J6" s="214"/>
      <c r="K6" s="214"/>
    </row>
    <row r="7" spans="1:11" ht="19.5" customHeight="1" x14ac:dyDescent="0.25">
      <c r="A7" s="46" t="s">
        <v>35</v>
      </c>
      <c r="B7" s="45" t="s">
        <v>29</v>
      </c>
      <c r="C7" s="40"/>
      <c r="D7" s="41"/>
      <c r="E7" s="41"/>
      <c r="F7" s="43"/>
      <c r="G7" s="43"/>
      <c r="H7" s="43"/>
      <c r="I7" s="43"/>
      <c r="J7" s="43"/>
      <c r="K7" s="43"/>
    </row>
    <row r="8" spans="1:11" ht="19.5" customHeight="1" x14ac:dyDescent="0.25">
      <c r="A8" s="46"/>
      <c r="B8" s="45"/>
      <c r="C8" s="40"/>
      <c r="D8" s="41"/>
      <c r="E8" s="41"/>
      <c r="F8" s="43"/>
      <c r="G8" s="43"/>
      <c r="H8" s="43"/>
      <c r="I8" s="43"/>
      <c r="J8" s="43"/>
      <c r="K8" s="43"/>
    </row>
    <row r="9" spans="1:11" ht="19.5" customHeight="1" x14ac:dyDescent="0.25">
      <c r="A9" s="46"/>
      <c r="B9" s="45"/>
      <c r="C9" s="40"/>
      <c r="D9" s="41"/>
      <c r="E9" s="41"/>
      <c r="F9" s="43"/>
      <c r="G9" s="43"/>
      <c r="H9" s="43"/>
      <c r="I9" s="43"/>
      <c r="J9" s="43"/>
      <c r="K9" s="43"/>
    </row>
    <row r="10" spans="1:11" ht="19.5" customHeight="1" x14ac:dyDescent="0.25">
      <c r="A10" s="46" t="s">
        <v>36</v>
      </c>
      <c r="B10" s="45" t="s">
        <v>30</v>
      </c>
      <c r="C10" s="40"/>
      <c r="D10" s="41"/>
      <c r="E10" s="41"/>
      <c r="F10" s="43"/>
      <c r="G10" s="43"/>
      <c r="H10" s="43"/>
      <c r="I10" s="43"/>
      <c r="J10" s="43"/>
      <c r="K10" s="43"/>
    </row>
    <row r="11" spans="1:11" ht="19.5" customHeight="1" x14ac:dyDescent="0.25">
      <c r="A11" s="46"/>
      <c r="B11" s="45"/>
      <c r="C11" s="40"/>
      <c r="D11" s="41"/>
      <c r="E11" s="41"/>
      <c r="F11" s="43"/>
      <c r="G11" s="43"/>
      <c r="H11" s="43"/>
      <c r="I11" s="43"/>
      <c r="J11" s="43"/>
      <c r="K11" s="43"/>
    </row>
    <row r="12" spans="1:11" ht="19.5" customHeight="1" x14ac:dyDescent="0.25">
      <c r="A12" s="46"/>
      <c r="B12" s="45"/>
      <c r="C12" s="40"/>
      <c r="D12" s="41"/>
      <c r="E12" s="41"/>
      <c r="F12" s="43"/>
      <c r="G12" s="43"/>
      <c r="H12" s="43"/>
      <c r="I12" s="43"/>
      <c r="J12" s="43"/>
      <c r="K12" s="43"/>
    </row>
    <row r="13" spans="1:11" ht="19.5" customHeight="1" x14ac:dyDescent="0.25">
      <c r="A13" s="46" t="s">
        <v>37</v>
      </c>
      <c r="B13" s="45" t="s">
        <v>31</v>
      </c>
      <c r="C13" s="40"/>
      <c r="D13" s="41"/>
      <c r="E13" s="41"/>
      <c r="F13" s="43"/>
      <c r="G13" s="43"/>
      <c r="H13" s="43"/>
      <c r="I13" s="43"/>
      <c r="J13" s="43"/>
      <c r="K13" s="43"/>
    </row>
    <row r="14" spans="1:11" ht="19.5" customHeight="1" x14ac:dyDescent="0.25">
      <c r="A14" s="46"/>
      <c r="B14" s="45"/>
      <c r="C14" s="40"/>
      <c r="D14" s="41"/>
      <c r="E14" s="41"/>
      <c r="F14" s="43"/>
      <c r="G14" s="43"/>
      <c r="H14" s="43"/>
      <c r="I14" s="43"/>
      <c r="J14" s="43"/>
      <c r="K14" s="43"/>
    </row>
    <row r="15" spans="1:11" ht="19.5" customHeight="1" x14ac:dyDescent="0.25">
      <c r="A15" s="46"/>
      <c r="B15" s="45"/>
      <c r="C15" s="40"/>
      <c r="D15" s="41"/>
      <c r="E15" s="41"/>
      <c r="F15" s="43"/>
      <c r="G15" s="43"/>
      <c r="H15" s="43"/>
      <c r="I15" s="43"/>
      <c r="J15" s="43"/>
      <c r="K15" s="43"/>
    </row>
    <row r="16" spans="1:11" ht="30" customHeight="1" x14ac:dyDescent="0.25">
      <c r="A16" s="46" t="s">
        <v>38</v>
      </c>
      <c r="B16" s="45" t="s">
        <v>32</v>
      </c>
      <c r="C16" s="40"/>
      <c r="D16" s="41"/>
      <c r="E16" s="41"/>
      <c r="F16" s="43"/>
      <c r="G16" s="43"/>
      <c r="H16" s="43"/>
      <c r="I16" s="43"/>
      <c r="J16" s="43"/>
      <c r="K16" s="43"/>
    </row>
    <row r="17" spans="1:11" ht="19.5" customHeight="1" x14ac:dyDescent="0.25">
      <c r="A17" s="46"/>
      <c r="B17" s="45"/>
      <c r="C17" s="40"/>
      <c r="D17" s="41"/>
      <c r="E17" s="41"/>
      <c r="F17" s="43"/>
      <c r="G17" s="43"/>
      <c r="H17" s="43"/>
      <c r="I17" s="43"/>
      <c r="J17" s="43"/>
      <c r="K17" s="43"/>
    </row>
    <row r="18" spans="1:11" ht="19.5" customHeight="1" x14ac:dyDescent="0.25">
      <c r="A18" s="46"/>
      <c r="B18" s="45"/>
      <c r="C18" s="40"/>
      <c r="D18" s="41"/>
      <c r="E18" s="41"/>
      <c r="F18" s="43"/>
      <c r="G18" s="43"/>
      <c r="H18" s="43"/>
      <c r="I18" s="43"/>
      <c r="J18" s="43"/>
      <c r="K18" s="43"/>
    </row>
    <row r="19" spans="1:11" ht="19.5" customHeight="1" x14ac:dyDescent="0.25">
      <c r="A19" s="46" t="s">
        <v>39</v>
      </c>
      <c r="B19" s="45" t="s">
        <v>33</v>
      </c>
      <c r="C19" s="40"/>
      <c r="D19" s="41"/>
      <c r="E19" s="41"/>
      <c r="F19" s="43"/>
      <c r="G19" s="43"/>
      <c r="H19" s="43"/>
      <c r="I19" s="43"/>
      <c r="J19" s="43"/>
      <c r="K19" s="43"/>
    </row>
    <row r="20" spans="1:11" ht="19.5" customHeight="1" x14ac:dyDescent="0.25">
      <c r="A20" s="46"/>
      <c r="B20" s="45"/>
      <c r="C20" s="40"/>
      <c r="D20" s="41"/>
      <c r="E20" s="41"/>
      <c r="F20" s="43"/>
      <c r="G20" s="43"/>
      <c r="H20" s="43"/>
      <c r="I20" s="43"/>
      <c r="J20" s="43"/>
      <c r="K20" s="43"/>
    </row>
    <row r="21" spans="1:11" ht="19.5" customHeight="1" x14ac:dyDescent="0.25">
      <c r="A21" s="46"/>
      <c r="B21" s="45"/>
      <c r="C21" s="40"/>
      <c r="D21" s="41"/>
      <c r="E21" s="41"/>
      <c r="F21" s="43"/>
      <c r="G21" s="43"/>
      <c r="H21" s="43"/>
      <c r="I21" s="43"/>
      <c r="J21" s="43"/>
      <c r="K21" s="43"/>
    </row>
    <row r="22" spans="1:11" ht="19.5" customHeight="1" x14ac:dyDescent="0.25">
      <c r="A22" s="46" t="s">
        <v>40</v>
      </c>
      <c r="B22" s="45" t="s">
        <v>34</v>
      </c>
      <c r="C22" s="40"/>
      <c r="D22" s="41"/>
      <c r="E22" s="41"/>
      <c r="F22" s="43"/>
      <c r="G22" s="43"/>
      <c r="H22" s="43"/>
      <c r="I22" s="43"/>
      <c r="J22" s="43"/>
      <c r="K22" s="43"/>
    </row>
    <row r="23" spans="1:11" ht="19.5" customHeight="1" x14ac:dyDescent="0.25">
      <c r="A23" s="38"/>
      <c r="B23" s="45"/>
      <c r="C23" s="40"/>
      <c r="D23" s="41"/>
      <c r="E23" s="41"/>
      <c r="F23" s="43"/>
      <c r="G23" s="43"/>
      <c r="H23" s="43"/>
      <c r="I23" s="43"/>
      <c r="J23" s="43"/>
      <c r="K23" s="43"/>
    </row>
    <row r="24" spans="1:11" ht="19.5" customHeight="1" x14ac:dyDescent="0.25">
      <c r="A24" s="38"/>
      <c r="B24" s="40"/>
      <c r="C24" s="40"/>
      <c r="D24" s="42"/>
      <c r="E24" s="42"/>
      <c r="F24" s="43"/>
      <c r="G24" s="43"/>
      <c r="H24" s="43"/>
      <c r="I24" s="43"/>
      <c r="J24" s="43"/>
      <c r="K24" s="43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3"/>
  <sheetViews>
    <sheetView view="pageBreakPreview" topLeftCell="A61" zoomScaleNormal="100" zoomScaleSheetLayoutView="100" workbookViewId="0">
      <selection sqref="A1:E137"/>
    </sheetView>
  </sheetViews>
  <sheetFormatPr defaultRowHeight="15" x14ac:dyDescent="0.25"/>
  <cols>
    <col min="1" max="1" width="61.5703125" style="73" customWidth="1"/>
    <col min="2" max="2" width="7.7109375" style="74" customWidth="1"/>
    <col min="3" max="3" width="14" style="75" customWidth="1"/>
    <col min="4" max="4" width="16.7109375" style="75" customWidth="1"/>
    <col min="5" max="5" width="14" style="75" customWidth="1"/>
  </cols>
  <sheetData>
    <row r="1" spans="1:5" ht="15" customHeight="1" x14ac:dyDescent="0.25">
      <c r="A1" s="101"/>
      <c r="B1" s="102"/>
      <c r="C1" s="230" t="s">
        <v>284</v>
      </c>
      <c r="D1" s="230"/>
      <c r="E1" s="230"/>
    </row>
    <row r="2" spans="1:5" ht="15" customHeight="1" x14ac:dyDescent="0.25">
      <c r="A2" s="231" t="s">
        <v>285</v>
      </c>
      <c r="B2" s="231"/>
      <c r="C2" s="231"/>
      <c r="D2" s="231"/>
      <c r="E2" s="231"/>
    </row>
    <row r="3" spans="1:5" ht="15" customHeight="1" x14ac:dyDescent="0.25">
      <c r="A3" s="231" t="s">
        <v>563</v>
      </c>
      <c r="B3" s="231"/>
      <c r="C3" s="231"/>
      <c r="D3" s="231"/>
      <c r="E3" s="231"/>
    </row>
    <row r="4" spans="1:5" ht="15" customHeight="1" x14ac:dyDescent="0.25">
      <c r="A4" s="103" t="s">
        <v>250</v>
      </c>
      <c r="B4" s="232" t="s">
        <v>93</v>
      </c>
      <c r="C4" s="232"/>
      <c r="D4" s="232"/>
      <c r="E4" s="232"/>
    </row>
    <row r="5" spans="1:5" ht="15" customHeight="1" x14ac:dyDescent="0.25">
      <c r="A5" s="103" t="s">
        <v>286</v>
      </c>
      <c r="B5" s="233" t="s">
        <v>564</v>
      </c>
      <c r="C5" s="233"/>
      <c r="D5" s="233"/>
      <c r="E5" s="233"/>
    </row>
    <row r="6" spans="1:5" ht="15" customHeight="1" x14ac:dyDescent="0.25">
      <c r="A6" s="103" t="s">
        <v>287</v>
      </c>
      <c r="B6" s="233" t="s">
        <v>288</v>
      </c>
      <c r="C6" s="233"/>
      <c r="D6" s="233"/>
      <c r="E6" s="233"/>
    </row>
    <row r="7" spans="1:5" ht="15" customHeight="1" x14ac:dyDescent="0.25">
      <c r="A7" s="103" t="s">
        <v>289</v>
      </c>
      <c r="B7" s="218"/>
      <c r="C7" s="218"/>
      <c r="D7" s="218"/>
      <c r="E7" s="218"/>
    </row>
    <row r="8" spans="1:5" ht="15" customHeight="1" x14ac:dyDescent="0.25">
      <c r="A8" s="103" t="s">
        <v>290</v>
      </c>
      <c r="B8" s="219"/>
      <c r="C8" s="219"/>
      <c r="D8" s="219"/>
      <c r="E8" s="219"/>
    </row>
    <row r="9" spans="1:5" ht="15" customHeight="1" x14ac:dyDescent="0.25">
      <c r="A9" s="101"/>
      <c r="B9" s="102"/>
      <c r="C9" s="104"/>
      <c r="D9" s="104"/>
      <c r="E9" s="104"/>
    </row>
    <row r="10" spans="1:5" ht="26.45" customHeight="1" x14ac:dyDescent="0.25">
      <c r="A10" s="105" t="s">
        <v>291</v>
      </c>
      <c r="B10" s="106" t="s">
        <v>106</v>
      </c>
      <c r="C10" s="220" t="s">
        <v>292</v>
      </c>
      <c r="D10" s="221"/>
      <c r="E10" s="105" t="s">
        <v>293</v>
      </c>
    </row>
    <row r="11" spans="1:5" ht="15" customHeight="1" x14ac:dyDescent="0.25">
      <c r="A11" s="222" t="s">
        <v>294</v>
      </c>
      <c r="B11" s="223"/>
      <c r="C11" s="223"/>
      <c r="D11" s="223"/>
      <c r="E11" s="224"/>
    </row>
    <row r="12" spans="1:5" ht="15" customHeight="1" x14ac:dyDescent="0.25">
      <c r="A12" s="225" t="s">
        <v>295</v>
      </c>
      <c r="B12" s="226"/>
      <c r="C12" s="226"/>
      <c r="D12" s="226"/>
      <c r="E12" s="227"/>
    </row>
    <row r="13" spans="1:5" ht="15.6" customHeight="1" x14ac:dyDescent="0.25">
      <c r="A13" s="107" t="s">
        <v>296</v>
      </c>
      <c r="B13" s="108"/>
      <c r="C13" s="228"/>
      <c r="D13" s="229"/>
      <c r="E13" s="109"/>
    </row>
    <row r="14" spans="1:5" ht="24.75" customHeight="1" x14ac:dyDescent="0.25">
      <c r="A14" s="110" t="s">
        <v>297</v>
      </c>
      <c r="B14" s="108" t="s">
        <v>298</v>
      </c>
      <c r="C14" s="109">
        <v>16045376.6</v>
      </c>
      <c r="D14" s="109">
        <v>16775131.6</v>
      </c>
      <c r="E14" s="109">
        <v>16643018.800000001</v>
      </c>
    </row>
    <row r="15" spans="1:5" ht="24.75" customHeight="1" x14ac:dyDescent="0.25">
      <c r="A15" s="110" t="s">
        <v>299</v>
      </c>
      <c r="B15" s="108" t="s">
        <v>300</v>
      </c>
      <c r="C15" s="109">
        <v>4285489.5999999996</v>
      </c>
      <c r="D15" s="109">
        <v>4491115.9000000004</v>
      </c>
      <c r="E15" s="109">
        <v>4856763.3</v>
      </c>
    </row>
    <row r="16" spans="1:5" ht="24.75" customHeight="1" x14ac:dyDescent="0.25">
      <c r="A16" s="110" t="s">
        <v>301</v>
      </c>
      <c r="B16" s="108" t="s">
        <v>302</v>
      </c>
      <c r="C16" s="111">
        <v>11759886.9</v>
      </c>
      <c r="D16" s="111">
        <v>12284015.699999999</v>
      </c>
      <c r="E16" s="111">
        <v>11786255.5</v>
      </c>
    </row>
    <row r="17" spans="1:5" ht="24.75" customHeight="1" x14ac:dyDescent="0.25">
      <c r="A17" s="110" t="s">
        <v>303</v>
      </c>
      <c r="B17" s="108" t="s">
        <v>304</v>
      </c>
      <c r="C17" s="228">
        <v>0</v>
      </c>
      <c r="D17" s="229" t="s">
        <v>305</v>
      </c>
      <c r="E17" s="109">
        <v>0</v>
      </c>
    </row>
    <row r="18" spans="1:5" ht="24.75" customHeight="1" x14ac:dyDescent="0.25">
      <c r="A18" s="107" t="s">
        <v>306</v>
      </c>
      <c r="B18" s="106" t="s">
        <v>307</v>
      </c>
      <c r="C18" s="234">
        <v>11759886.9</v>
      </c>
      <c r="D18" s="235" t="s">
        <v>305</v>
      </c>
      <c r="E18" s="111">
        <v>11786255.5</v>
      </c>
    </row>
    <row r="19" spans="1:5" x14ac:dyDescent="0.25">
      <c r="A19" s="220" t="s">
        <v>308</v>
      </c>
      <c r="B19" s="236"/>
      <c r="C19" s="236"/>
      <c r="D19" s="236"/>
      <c r="E19" s="221"/>
    </row>
    <row r="20" spans="1:5" ht="24.75" customHeight="1" x14ac:dyDescent="0.25">
      <c r="A20" s="110" t="s">
        <v>309</v>
      </c>
      <c r="B20" s="106" t="s">
        <v>310</v>
      </c>
      <c r="C20" s="228">
        <v>0</v>
      </c>
      <c r="D20" s="229" t="s">
        <v>305</v>
      </c>
      <c r="E20" s="109">
        <v>0</v>
      </c>
    </row>
    <row r="21" spans="1:5" x14ac:dyDescent="0.25">
      <c r="A21" s="220" t="s">
        <v>311</v>
      </c>
      <c r="B21" s="236"/>
      <c r="C21" s="236"/>
      <c r="D21" s="236"/>
      <c r="E21" s="221"/>
    </row>
    <row r="22" spans="1:5" ht="24.75" customHeight="1" x14ac:dyDescent="0.25">
      <c r="A22" s="110" t="s">
        <v>312</v>
      </c>
      <c r="B22" s="108" t="s">
        <v>313</v>
      </c>
      <c r="C22" s="228">
        <v>0</v>
      </c>
      <c r="D22" s="229" t="s">
        <v>305</v>
      </c>
      <c r="E22" s="109">
        <v>0</v>
      </c>
    </row>
    <row r="23" spans="1:5" ht="24.75" customHeight="1" x14ac:dyDescent="0.25">
      <c r="A23" s="110" t="s">
        <v>314</v>
      </c>
      <c r="B23" s="108" t="s">
        <v>315</v>
      </c>
      <c r="C23" s="228">
        <v>0</v>
      </c>
      <c r="D23" s="229" t="s">
        <v>305</v>
      </c>
      <c r="E23" s="109">
        <v>0</v>
      </c>
    </row>
    <row r="24" spans="1:5" ht="24.75" customHeight="1" x14ac:dyDescent="0.25">
      <c r="A24" s="110" t="s">
        <v>316</v>
      </c>
      <c r="B24" s="108" t="s">
        <v>317</v>
      </c>
      <c r="C24" s="228">
        <v>886.7</v>
      </c>
      <c r="D24" s="229" t="s">
        <v>305</v>
      </c>
      <c r="E24" s="109">
        <v>2229.4</v>
      </c>
    </row>
    <row r="25" spans="1:5" ht="24.75" customHeight="1" x14ac:dyDescent="0.25">
      <c r="A25" s="110" t="s">
        <v>318</v>
      </c>
      <c r="B25" s="108" t="s">
        <v>319</v>
      </c>
      <c r="C25" s="228">
        <v>0</v>
      </c>
      <c r="D25" s="229" t="s">
        <v>305</v>
      </c>
      <c r="E25" s="109">
        <v>0</v>
      </c>
    </row>
    <row r="26" spans="1:5" ht="24.75" customHeight="1" x14ac:dyDescent="0.25">
      <c r="A26" s="110" t="s">
        <v>320</v>
      </c>
      <c r="B26" s="108" t="s">
        <v>321</v>
      </c>
      <c r="C26" s="228">
        <v>888323.3</v>
      </c>
      <c r="D26" s="229" t="s">
        <v>305</v>
      </c>
      <c r="E26" s="109">
        <v>1383205.3</v>
      </c>
    </row>
    <row r="27" spans="1:5" ht="24.75" customHeight="1" x14ac:dyDescent="0.25">
      <c r="A27" s="110" t="s">
        <v>322</v>
      </c>
      <c r="B27" s="108" t="s">
        <v>323</v>
      </c>
      <c r="C27" s="228">
        <v>0</v>
      </c>
      <c r="D27" s="229" t="s">
        <v>305</v>
      </c>
      <c r="E27" s="109">
        <v>372.3</v>
      </c>
    </row>
    <row r="28" spans="1:5" ht="24.75" customHeight="1" x14ac:dyDescent="0.25">
      <c r="A28" s="110" t="s">
        <v>324</v>
      </c>
      <c r="B28" s="108" t="s">
        <v>325</v>
      </c>
      <c r="C28" s="228">
        <v>0</v>
      </c>
      <c r="D28" s="229" t="s">
        <v>305</v>
      </c>
      <c r="E28" s="109">
        <v>0</v>
      </c>
    </row>
    <row r="29" spans="1:5" ht="24.75" customHeight="1" x14ac:dyDescent="0.25">
      <c r="A29" s="110" t="s">
        <v>326</v>
      </c>
      <c r="B29" s="108" t="s">
        <v>327</v>
      </c>
      <c r="C29" s="228">
        <v>67002.600000000006</v>
      </c>
      <c r="D29" s="229" t="s">
        <v>305</v>
      </c>
      <c r="E29" s="109">
        <v>67002.600000000006</v>
      </c>
    </row>
    <row r="30" spans="1:5" ht="24.75" customHeight="1" x14ac:dyDescent="0.25">
      <c r="A30" s="107" t="s">
        <v>328</v>
      </c>
      <c r="B30" s="106" t="s">
        <v>329</v>
      </c>
      <c r="C30" s="234">
        <v>956212.6</v>
      </c>
      <c r="D30" s="235" t="s">
        <v>305</v>
      </c>
      <c r="E30" s="111">
        <v>1452809.5</v>
      </c>
    </row>
    <row r="31" spans="1:5" x14ac:dyDescent="0.25">
      <c r="A31" s="220" t="s">
        <v>330</v>
      </c>
      <c r="B31" s="236"/>
      <c r="C31" s="236"/>
      <c r="D31" s="236"/>
      <c r="E31" s="221"/>
    </row>
    <row r="32" spans="1:5" ht="24.75" customHeight="1" x14ac:dyDescent="0.25">
      <c r="A32" s="110" t="s">
        <v>331</v>
      </c>
      <c r="B32" s="108" t="s">
        <v>332</v>
      </c>
      <c r="C32" s="228">
        <v>0</v>
      </c>
      <c r="D32" s="229" t="s">
        <v>305</v>
      </c>
      <c r="E32" s="109">
        <v>0</v>
      </c>
    </row>
    <row r="33" spans="1:5" ht="24.75" customHeight="1" x14ac:dyDescent="0.25">
      <c r="A33" s="110" t="s">
        <v>333</v>
      </c>
      <c r="B33" s="108" t="s">
        <v>334</v>
      </c>
      <c r="C33" s="228">
        <v>0</v>
      </c>
      <c r="D33" s="229" t="s">
        <v>305</v>
      </c>
      <c r="E33" s="109">
        <v>0</v>
      </c>
    </row>
    <row r="34" spans="1:5" ht="24.75" customHeight="1" x14ac:dyDescent="0.25">
      <c r="A34" s="110" t="s">
        <v>335</v>
      </c>
      <c r="B34" s="108" t="s">
        <v>336</v>
      </c>
      <c r="C34" s="228">
        <v>0</v>
      </c>
      <c r="D34" s="229" t="s">
        <v>305</v>
      </c>
      <c r="E34" s="109">
        <v>0</v>
      </c>
    </row>
    <row r="35" spans="1:5" ht="24.75" customHeight="1" x14ac:dyDescent="0.25">
      <c r="A35" s="110" t="s">
        <v>337</v>
      </c>
      <c r="B35" s="108" t="s">
        <v>338</v>
      </c>
      <c r="C35" s="228">
        <v>0</v>
      </c>
      <c r="D35" s="229" t="s">
        <v>305</v>
      </c>
      <c r="E35" s="109">
        <v>0</v>
      </c>
    </row>
    <row r="36" spans="1:5" ht="24.75" customHeight="1" x14ac:dyDescent="0.25">
      <c r="A36" s="110" t="s">
        <v>339</v>
      </c>
      <c r="B36" s="108" t="s">
        <v>121</v>
      </c>
      <c r="C36" s="228">
        <v>0</v>
      </c>
      <c r="D36" s="229" t="s">
        <v>305</v>
      </c>
      <c r="E36" s="109">
        <v>0</v>
      </c>
    </row>
    <row r="37" spans="1:5" ht="24.75" customHeight="1" x14ac:dyDescent="0.25">
      <c r="A37" s="110" t="s">
        <v>340</v>
      </c>
      <c r="B37" s="108">
        <v>101</v>
      </c>
      <c r="C37" s="228">
        <v>0</v>
      </c>
      <c r="D37" s="229" t="s">
        <v>305</v>
      </c>
      <c r="E37" s="109">
        <v>0</v>
      </c>
    </row>
    <row r="38" spans="1:5" ht="24.75" customHeight="1" x14ac:dyDescent="0.25">
      <c r="A38" s="107" t="s">
        <v>341</v>
      </c>
      <c r="B38" s="106">
        <v>110</v>
      </c>
      <c r="C38" s="234">
        <v>0</v>
      </c>
      <c r="D38" s="235" t="s">
        <v>305</v>
      </c>
      <c r="E38" s="111">
        <v>0</v>
      </c>
    </row>
    <row r="39" spans="1:5" ht="24.75" customHeight="1" x14ac:dyDescent="0.25">
      <c r="A39" s="107" t="s">
        <v>342</v>
      </c>
      <c r="B39" s="106">
        <v>120</v>
      </c>
      <c r="C39" s="234">
        <v>12716099.5</v>
      </c>
      <c r="D39" s="235" t="s">
        <v>305</v>
      </c>
      <c r="E39" s="111">
        <v>13239065</v>
      </c>
    </row>
    <row r="40" spans="1:5" ht="26.25" x14ac:dyDescent="0.25">
      <c r="A40" s="105" t="s">
        <v>291</v>
      </c>
      <c r="B40" s="106" t="s">
        <v>106</v>
      </c>
      <c r="C40" s="220" t="s">
        <v>292</v>
      </c>
      <c r="D40" s="221"/>
      <c r="E40" s="105" t="s">
        <v>293</v>
      </c>
    </row>
    <row r="41" spans="1:5" x14ac:dyDescent="0.25">
      <c r="A41" s="220" t="s">
        <v>343</v>
      </c>
      <c r="B41" s="236"/>
      <c r="C41" s="236"/>
      <c r="D41" s="236"/>
      <c r="E41" s="221"/>
    </row>
    <row r="42" spans="1:5" ht="24.75" customHeight="1" x14ac:dyDescent="0.25">
      <c r="A42" s="110" t="s">
        <v>344</v>
      </c>
      <c r="B42" s="108">
        <v>130</v>
      </c>
      <c r="C42" s="228">
        <v>0</v>
      </c>
      <c r="D42" s="229" t="s">
        <v>305</v>
      </c>
      <c r="E42" s="109">
        <v>0</v>
      </c>
    </row>
    <row r="43" spans="1:5" ht="24.75" customHeight="1" x14ac:dyDescent="0.25">
      <c r="A43" s="110" t="s">
        <v>345</v>
      </c>
      <c r="B43" s="108">
        <v>131</v>
      </c>
      <c r="C43" s="228">
        <v>0</v>
      </c>
      <c r="D43" s="229" t="s">
        <v>305</v>
      </c>
      <c r="E43" s="109">
        <v>0</v>
      </c>
    </row>
    <row r="44" spans="1:5" ht="24.75" customHeight="1" x14ac:dyDescent="0.25">
      <c r="A44" s="110" t="s">
        <v>346</v>
      </c>
      <c r="B44" s="108">
        <v>140</v>
      </c>
      <c r="C44" s="228">
        <v>0</v>
      </c>
      <c r="D44" s="229" t="s">
        <v>305</v>
      </c>
      <c r="E44" s="109">
        <v>0</v>
      </c>
    </row>
    <row r="45" spans="1:5" ht="33.6" customHeight="1" x14ac:dyDescent="0.25">
      <c r="A45" s="110" t="s">
        <v>347</v>
      </c>
      <c r="B45" s="108">
        <v>141</v>
      </c>
      <c r="C45" s="228">
        <v>0</v>
      </c>
      <c r="D45" s="229" t="s">
        <v>305</v>
      </c>
      <c r="E45" s="109">
        <v>0</v>
      </c>
    </row>
    <row r="46" spans="1:5" ht="24.75" customHeight="1" x14ac:dyDescent="0.25">
      <c r="A46" s="110" t="s">
        <v>348</v>
      </c>
      <c r="B46" s="108">
        <v>142</v>
      </c>
      <c r="C46" s="228">
        <v>674.8</v>
      </c>
      <c r="D46" s="229" t="s">
        <v>305</v>
      </c>
      <c r="E46" s="109">
        <v>46116.1</v>
      </c>
    </row>
    <row r="47" spans="1:5" ht="24.75" customHeight="1" x14ac:dyDescent="0.25">
      <c r="A47" s="110" t="s">
        <v>349</v>
      </c>
      <c r="B47" s="108">
        <v>143</v>
      </c>
      <c r="C47" s="228">
        <v>0</v>
      </c>
      <c r="D47" s="229" t="s">
        <v>305</v>
      </c>
      <c r="E47" s="109">
        <v>0</v>
      </c>
    </row>
    <row r="48" spans="1:5" ht="24.75" customHeight="1" x14ac:dyDescent="0.25">
      <c r="A48" s="110" t="s">
        <v>350</v>
      </c>
      <c r="B48" s="108">
        <v>144</v>
      </c>
      <c r="C48" s="228">
        <v>0</v>
      </c>
      <c r="D48" s="229" t="s">
        <v>305</v>
      </c>
      <c r="E48" s="109">
        <v>0</v>
      </c>
    </row>
    <row r="49" spans="1:5" x14ac:dyDescent="0.25">
      <c r="A49" s="110" t="s">
        <v>351</v>
      </c>
      <c r="B49" s="108">
        <v>145</v>
      </c>
      <c r="C49" s="228">
        <v>0</v>
      </c>
      <c r="D49" s="229" t="s">
        <v>305</v>
      </c>
      <c r="E49" s="109">
        <v>0</v>
      </c>
    </row>
    <row r="50" spans="1:5" x14ac:dyDescent="0.25">
      <c r="A50" s="110" t="s">
        <v>352</v>
      </c>
      <c r="B50" s="108">
        <v>146</v>
      </c>
      <c r="C50" s="228">
        <v>0.1</v>
      </c>
      <c r="D50" s="229" t="s">
        <v>305</v>
      </c>
      <c r="E50" s="109">
        <v>0.1</v>
      </c>
    </row>
    <row r="51" spans="1:5" ht="24.75" customHeight="1" x14ac:dyDescent="0.25">
      <c r="A51" s="110" t="s">
        <v>353</v>
      </c>
      <c r="B51" s="108">
        <v>150</v>
      </c>
      <c r="C51" s="228">
        <v>0</v>
      </c>
      <c r="D51" s="229" t="s">
        <v>305</v>
      </c>
      <c r="E51" s="109">
        <v>0</v>
      </c>
    </row>
    <row r="52" spans="1:5" x14ac:dyDescent="0.25">
      <c r="A52" s="110" t="s">
        <v>354</v>
      </c>
      <c r="B52" s="108">
        <v>151</v>
      </c>
      <c r="C52" s="228">
        <v>0</v>
      </c>
      <c r="D52" s="229" t="s">
        <v>305</v>
      </c>
      <c r="E52" s="109">
        <v>0</v>
      </c>
    </row>
    <row r="53" spans="1:5" x14ac:dyDescent="0.25">
      <c r="A53" s="110" t="s">
        <v>355</v>
      </c>
      <c r="B53" s="108">
        <v>160</v>
      </c>
      <c r="C53" s="228">
        <v>0</v>
      </c>
      <c r="D53" s="229" t="s">
        <v>305</v>
      </c>
      <c r="E53" s="109">
        <v>0</v>
      </c>
    </row>
    <row r="54" spans="1:5" x14ac:dyDescent="0.25">
      <c r="A54" s="110" t="s">
        <v>356</v>
      </c>
      <c r="B54" s="108">
        <v>161</v>
      </c>
      <c r="C54" s="228">
        <v>0</v>
      </c>
      <c r="D54" s="229" t="s">
        <v>305</v>
      </c>
      <c r="E54" s="109">
        <v>0</v>
      </c>
    </row>
    <row r="55" spans="1:5" x14ac:dyDescent="0.25">
      <c r="A55" s="110" t="s">
        <v>357</v>
      </c>
      <c r="B55" s="108">
        <v>162</v>
      </c>
      <c r="C55" s="228">
        <v>0</v>
      </c>
      <c r="D55" s="229" t="s">
        <v>305</v>
      </c>
      <c r="E55" s="109">
        <v>0</v>
      </c>
    </row>
    <row r="56" spans="1:5" ht="24.75" customHeight="1" x14ac:dyDescent="0.25">
      <c r="A56" s="110" t="s">
        <v>358</v>
      </c>
      <c r="B56" s="108">
        <v>170</v>
      </c>
      <c r="C56" s="228">
        <v>0</v>
      </c>
      <c r="D56" s="229" t="s">
        <v>305</v>
      </c>
      <c r="E56" s="109">
        <v>0</v>
      </c>
    </row>
    <row r="57" spans="1:5" ht="24.75" customHeight="1" x14ac:dyDescent="0.25">
      <c r="A57" s="107" t="s">
        <v>359</v>
      </c>
      <c r="B57" s="106">
        <v>180</v>
      </c>
      <c r="C57" s="234">
        <v>675</v>
      </c>
      <c r="D57" s="235" t="s">
        <v>305</v>
      </c>
      <c r="E57" s="111">
        <v>46116.2</v>
      </c>
    </row>
    <row r="58" spans="1:5" ht="24.75" customHeight="1" x14ac:dyDescent="0.25">
      <c r="A58" s="220" t="s">
        <v>360</v>
      </c>
      <c r="B58" s="236"/>
      <c r="C58" s="236"/>
      <c r="D58" s="236"/>
      <c r="E58" s="221"/>
    </row>
    <row r="59" spans="1:5" ht="24.75" customHeight="1" x14ac:dyDescent="0.25">
      <c r="A59" s="110" t="s">
        <v>361</v>
      </c>
      <c r="B59" s="108">
        <v>190</v>
      </c>
      <c r="C59" s="228">
        <v>0</v>
      </c>
      <c r="D59" s="229" t="s">
        <v>305</v>
      </c>
      <c r="E59" s="109">
        <v>0</v>
      </c>
    </row>
    <row r="60" spans="1:5" ht="24.75" customHeight="1" x14ac:dyDescent="0.25">
      <c r="A60" s="110" t="s">
        <v>362</v>
      </c>
      <c r="B60" s="108">
        <v>191</v>
      </c>
      <c r="C60" s="228">
        <v>0</v>
      </c>
      <c r="D60" s="229" t="s">
        <v>305</v>
      </c>
      <c r="E60" s="109">
        <v>0</v>
      </c>
    </row>
    <row r="61" spans="1:5" ht="24.75" customHeight="1" x14ac:dyDescent="0.25">
      <c r="A61" s="110" t="s">
        <v>363</v>
      </c>
      <c r="B61" s="108">
        <v>192</v>
      </c>
      <c r="C61" s="228">
        <v>0</v>
      </c>
      <c r="D61" s="229" t="s">
        <v>305</v>
      </c>
      <c r="E61" s="109">
        <v>0</v>
      </c>
    </row>
    <row r="62" spans="1:5" ht="24.75" customHeight="1" x14ac:dyDescent="0.25">
      <c r="A62" s="110" t="s">
        <v>364</v>
      </c>
      <c r="B62" s="108">
        <v>193</v>
      </c>
      <c r="C62" s="228">
        <v>0</v>
      </c>
      <c r="D62" s="229" t="s">
        <v>305</v>
      </c>
      <c r="E62" s="109">
        <v>0</v>
      </c>
    </row>
    <row r="63" spans="1:5" ht="24.75" customHeight="1" x14ac:dyDescent="0.25">
      <c r="A63" s="110" t="s">
        <v>365</v>
      </c>
      <c r="B63" s="108">
        <v>194</v>
      </c>
      <c r="C63" s="228">
        <v>270958.5</v>
      </c>
      <c r="D63" s="229" t="s">
        <v>305</v>
      </c>
      <c r="E63" s="109">
        <v>249547</v>
      </c>
    </row>
    <row r="64" spans="1:5" ht="24.75" customHeight="1" x14ac:dyDescent="0.25">
      <c r="A64" s="110" t="s">
        <v>366</v>
      </c>
      <c r="B64" s="108">
        <v>200</v>
      </c>
      <c r="C64" s="228">
        <v>0</v>
      </c>
      <c r="D64" s="229" t="s">
        <v>305</v>
      </c>
      <c r="E64" s="109">
        <v>0</v>
      </c>
    </row>
    <row r="65" spans="1:5" ht="24.75" customHeight="1" x14ac:dyDescent="0.25">
      <c r="A65" s="110" t="s">
        <v>367</v>
      </c>
      <c r="B65" s="108">
        <v>201</v>
      </c>
      <c r="C65" s="228">
        <v>0</v>
      </c>
      <c r="D65" s="229" t="s">
        <v>305</v>
      </c>
      <c r="E65" s="109">
        <v>0</v>
      </c>
    </row>
    <row r="66" spans="1:5" ht="24.75" customHeight="1" x14ac:dyDescent="0.25">
      <c r="A66" s="110" t="s">
        <v>368</v>
      </c>
      <c r="B66" s="108">
        <v>202</v>
      </c>
      <c r="C66" s="228">
        <v>0</v>
      </c>
      <c r="D66" s="229" t="s">
        <v>305</v>
      </c>
      <c r="E66" s="109">
        <v>0</v>
      </c>
    </row>
    <row r="67" spans="1:5" ht="24.75" customHeight="1" x14ac:dyDescent="0.25">
      <c r="A67" s="110" t="s">
        <v>369</v>
      </c>
      <c r="B67" s="108">
        <v>203</v>
      </c>
      <c r="C67" s="228">
        <v>0</v>
      </c>
      <c r="D67" s="229" t="s">
        <v>305</v>
      </c>
      <c r="E67" s="109">
        <v>0</v>
      </c>
    </row>
    <row r="68" spans="1:5" ht="24.75" customHeight="1" x14ac:dyDescent="0.25">
      <c r="A68" s="110" t="s">
        <v>370</v>
      </c>
      <c r="B68" s="108">
        <v>204</v>
      </c>
      <c r="C68" s="228">
        <v>0</v>
      </c>
      <c r="D68" s="229" t="s">
        <v>305</v>
      </c>
      <c r="E68" s="109">
        <v>0</v>
      </c>
    </row>
    <row r="69" spans="1:5" ht="24.75" customHeight="1" x14ac:dyDescent="0.25">
      <c r="A69" s="110" t="s">
        <v>371</v>
      </c>
      <c r="B69" s="108">
        <v>210</v>
      </c>
      <c r="C69" s="228">
        <v>0</v>
      </c>
      <c r="D69" s="229" t="s">
        <v>305</v>
      </c>
      <c r="E69" s="109">
        <v>0</v>
      </c>
    </row>
    <row r="70" spans="1:5" ht="24.75" customHeight="1" x14ac:dyDescent="0.25">
      <c r="A70" s="110" t="s">
        <v>372</v>
      </c>
      <c r="B70" s="108">
        <v>211</v>
      </c>
      <c r="C70" s="228">
        <v>21517.599999999999</v>
      </c>
      <c r="D70" s="229" t="s">
        <v>305</v>
      </c>
      <c r="E70" s="109">
        <v>14759.9</v>
      </c>
    </row>
    <row r="71" spans="1:5" ht="24.75" customHeight="1" x14ac:dyDescent="0.25">
      <c r="A71" s="110" t="s">
        <v>373</v>
      </c>
      <c r="B71" s="108">
        <v>212</v>
      </c>
      <c r="C71" s="228">
        <v>0</v>
      </c>
      <c r="D71" s="229" t="s">
        <v>305</v>
      </c>
      <c r="E71" s="109">
        <v>0</v>
      </c>
    </row>
    <row r="72" spans="1:5" ht="24.75" customHeight="1" x14ac:dyDescent="0.25">
      <c r="A72" s="110" t="s">
        <v>374</v>
      </c>
      <c r="B72" s="108">
        <v>213</v>
      </c>
      <c r="C72" s="228">
        <v>0</v>
      </c>
      <c r="D72" s="229" t="s">
        <v>305</v>
      </c>
      <c r="E72" s="109">
        <v>0</v>
      </c>
    </row>
    <row r="73" spans="1:5" ht="24.75" customHeight="1" x14ac:dyDescent="0.25">
      <c r="A73" s="110" t="s">
        <v>375</v>
      </c>
      <c r="B73" s="108">
        <v>220</v>
      </c>
      <c r="C73" s="228">
        <v>0</v>
      </c>
      <c r="D73" s="229" t="s">
        <v>305</v>
      </c>
      <c r="E73" s="109">
        <v>0</v>
      </c>
    </row>
    <row r="74" spans="1:5" ht="24.75" customHeight="1" x14ac:dyDescent="0.25">
      <c r="A74" s="107" t="s">
        <v>376</v>
      </c>
      <c r="B74" s="106">
        <v>230</v>
      </c>
      <c r="C74" s="234">
        <v>292476.09999999998</v>
      </c>
      <c r="D74" s="235" t="s">
        <v>305</v>
      </c>
      <c r="E74" s="111">
        <v>264306.90000000002</v>
      </c>
    </row>
    <row r="75" spans="1:5" ht="24.75" customHeight="1" x14ac:dyDescent="0.25">
      <c r="A75" s="107" t="s">
        <v>377</v>
      </c>
      <c r="B75" s="106">
        <v>240</v>
      </c>
      <c r="C75" s="234">
        <v>13009250.5</v>
      </c>
      <c r="D75" s="235" t="s">
        <v>305</v>
      </c>
      <c r="E75" s="111">
        <v>13549488.1</v>
      </c>
    </row>
    <row r="76" spans="1:5" ht="26.25" x14ac:dyDescent="0.25">
      <c r="A76" s="105" t="s">
        <v>378</v>
      </c>
      <c r="B76" s="106" t="s">
        <v>106</v>
      </c>
      <c r="C76" s="220" t="s">
        <v>292</v>
      </c>
      <c r="D76" s="221"/>
      <c r="E76" s="105" t="s">
        <v>293</v>
      </c>
    </row>
    <row r="77" spans="1:5" x14ac:dyDescent="0.25">
      <c r="A77" s="220" t="s">
        <v>379</v>
      </c>
      <c r="B77" s="236"/>
      <c r="C77" s="236"/>
      <c r="D77" s="236"/>
      <c r="E77" s="221"/>
    </row>
    <row r="78" spans="1:5" x14ac:dyDescent="0.25">
      <c r="A78" s="110" t="s">
        <v>361</v>
      </c>
      <c r="B78" s="108">
        <v>250</v>
      </c>
      <c r="C78" s="228">
        <v>0</v>
      </c>
      <c r="D78" s="229" t="s">
        <v>305</v>
      </c>
      <c r="E78" s="109">
        <v>0</v>
      </c>
    </row>
    <row r="79" spans="1:5" x14ac:dyDescent="0.25">
      <c r="A79" s="110" t="s">
        <v>362</v>
      </c>
      <c r="B79" s="108">
        <v>251</v>
      </c>
      <c r="C79" s="228">
        <v>0</v>
      </c>
      <c r="D79" s="229" t="s">
        <v>305</v>
      </c>
      <c r="E79" s="109">
        <v>0</v>
      </c>
    </row>
    <row r="80" spans="1:5" ht="24.75" customHeight="1" x14ac:dyDescent="0.25">
      <c r="A80" s="110" t="s">
        <v>363</v>
      </c>
      <c r="B80" s="108">
        <v>252</v>
      </c>
      <c r="C80" s="228">
        <v>0</v>
      </c>
      <c r="D80" s="229" t="s">
        <v>305</v>
      </c>
      <c r="E80" s="109">
        <v>0</v>
      </c>
    </row>
    <row r="81" spans="1:5" ht="24.75" customHeight="1" x14ac:dyDescent="0.25">
      <c r="A81" s="110" t="s">
        <v>380</v>
      </c>
      <c r="B81" s="108">
        <v>253</v>
      </c>
      <c r="C81" s="228">
        <v>0</v>
      </c>
      <c r="D81" s="229" t="s">
        <v>305</v>
      </c>
      <c r="E81" s="109">
        <v>0</v>
      </c>
    </row>
    <row r="82" spans="1:5" ht="24.75" customHeight="1" x14ac:dyDescent="0.25">
      <c r="A82" s="110" t="s">
        <v>364</v>
      </c>
      <c r="B82" s="108">
        <v>254</v>
      </c>
      <c r="C82" s="228">
        <v>0</v>
      </c>
      <c r="D82" s="229" t="s">
        <v>305</v>
      </c>
      <c r="E82" s="109">
        <v>0</v>
      </c>
    </row>
    <row r="83" spans="1:5" ht="24.75" customHeight="1" x14ac:dyDescent="0.25">
      <c r="A83" s="110" t="s">
        <v>381</v>
      </c>
      <c r="B83" s="108">
        <v>255</v>
      </c>
      <c r="C83" s="228">
        <v>10269.5</v>
      </c>
      <c r="D83" s="229" t="s">
        <v>305</v>
      </c>
      <c r="E83" s="109">
        <v>128608</v>
      </c>
    </row>
    <row r="84" spans="1:5" ht="24.75" customHeight="1" x14ac:dyDescent="0.25">
      <c r="A84" s="110" t="s">
        <v>382</v>
      </c>
      <c r="B84" s="108">
        <v>260</v>
      </c>
      <c r="C84" s="228">
        <v>0</v>
      </c>
      <c r="D84" s="229" t="s">
        <v>305</v>
      </c>
      <c r="E84" s="109">
        <v>81135.100000000006</v>
      </c>
    </row>
    <row r="85" spans="1:5" ht="24.75" customHeight="1" x14ac:dyDescent="0.25">
      <c r="A85" s="110" t="s">
        <v>367</v>
      </c>
      <c r="B85" s="108">
        <v>261</v>
      </c>
      <c r="C85" s="228">
        <v>0</v>
      </c>
      <c r="D85" s="229" t="s">
        <v>305</v>
      </c>
      <c r="E85" s="109">
        <v>170842</v>
      </c>
    </row>
    <row r="86" spans="1:5" ht="24.75" customHeight="1" x14ac:dyDescent="0.25">
      <c r="A86" s="110" t="s">
        <v>383</v>
      </c>
      <c r="B86" s="108">
        <v>262</v>
      </c>
      <c r="C86" s="228">
        <v>0</v>
      </c>
      <c r="D86" s="229" t="s">
        <v>305</v>
      </c>
      <c r="E86" s="109">
        <v>681.8</v>
      </c>
    </row>
    <row r="87" spans="1:5" x14ac:dyDescent="0.25">
      <c r="A87" s="110" t="s">
        <v>384</v>
      </c>
      <c r="B87" s="108">
        <v>263</v>
      </c>
      <c r="C87" s="228">
        <v>0</v>
      </c>
      <c r="D87" s="229" t="s">
        <v>305</v>
      </c>
      <c r="E87" s="109">
        <v>0</v>
      </c>
    </row>
    <row r="88" spans="1:5" ht="24.75" customHeight="1" x14ac:dyDescent="0.25">
      <c r="A88" s="110" t="s">
        <v>370</v>
      </c>
      <c r="B88" s="108">
        <v>264</v>
      </c>
      <c r="C88" s="228">
        <v>0</v>
      </c>
      <c r="D88" s="229" t="s">
        <v>305</v>
      </c>
      <c r="E88" s="109">
        <v>0</v>
      </c>
    </row>
    <row r="89" spans="1:5" ht="24.75" customHeight="1" x14ac:dyDescent="0.25">
      <c r="A89" s="110" t="s">
        <v>385</v>
      </c>
      <c r="B89" s="108">
        <v>270</v>
      </c>
      <c r="C89" s="228">
        <v>0.1</v>
      </c>
      <c r="D89" s="229" t="s">
        <v>305</v>
      </c>
      <c r="E89" s="109">
        <v>1033.7</v>
      </c>
    </row>
    <row r="90" spans="1:5" ht="24.75" customHeight="1" x14ac:dyDescent="0.25">
      <c r="A90" s="110" t="s">
        <v>386</v>
      </c>
      <c r="B90" s="108">
        <v>271</v>
      </c>
      <c r="C90" s="228">
        <v>1336.7</v>
      </c>
      <c r="D90" s="229" t="s">
        <v>305</v>
      </c>
      <c r="E90" s="109">
        <v>1747.6</v>
      </c>
    </row>
    <row r="91" spans="1:5" ht="24.75" customHeight="1" x14ac:dyDescent="0.25">
      <c r="A91" s="110" t="s">
        <v>387</v>
      </c>
      <c r="B91" s="108">
        <v>272</v>
      </c>
      <c r="C91" s="228">
        <v>0</v>
      </c>
      <c r="D91" s="229" t="s">
        <v>305</v>
      </c>
      <c r="E91" s="109">
        <v>407585.4</v>
      </c>
    </row>
    <row r="92" spans="1:5" ht="24.75" customHeight="1" x14ac:dyDescent="0.25">
      <c r="A92" s="110" t="s">
        <v>388</v>
      </c>
      <c r="B92" s="108">
        <v>273</v>
      </c>
      <c r="C92" s="228">
        <v>0</v>
      </c>
      <c r="D92" s="229" t="s">
        <v>305</v>
      </c>
      <c r="E92" s="109">
        <v>0</v>
      </c>
    </row>
    <row r="93" spans="1:5" ht="24.75" customHeight="1" x14ac:dyDescent="0.25">
      <c r="A93" s="110" t="s">
        <v>389</v>
      </c>
      <c r="B93" s="108">
        <v>274</v>
      </c>
      <c r="C93" s="228">
        <v>0</v>
      </c>
      <c r="D93" s="229" t="s">
        <v>305</v>
      </c>
      <c r="E93" s="109">
        <v>0</v>
      </c>
    </row>
    <row r="94" spans="1:5" ht="24.75" customHeight="1" x14ac:dyDescent="0.25">
      <c r="A94" s="110" t="s">
        <v>390</v>
      </c>
      <c r="B94" s="108">
        <v>275</v>
      </c>
      <c r="C94" s="228">
        <v>0</v>
      </c>
      <c r="D94" s="229" t="s">
        <v>305</v>
      </c>
      <c r="E94" s="109">
        <v>11564.8</v>
      </c>
    </row>
    <row r="95" spans="1:5" ht="24.75" customHeight="1" x14ac:dyDescent="0.25">
      <c r="A95" s="110" t="s">
        <v>391</v>
      </c>
      <c r="B95" s="108">
        <v>276</v>
      </c>
      <c r="C95" s="228">
        <v>0</v>
      </c>
      <c r="D95" s="229" t="s">
        <v>305</v>
      </c>
      <c r="E95" s="109">
        <v>0</v>
      </c>
    </row>
    <row r="96" spans="1:5" ht="24.75" customHeight="1" x14ac:dyDescent="0.25">
      <c r="A96" s="110" t="s">
        <v>392</v>
      </c>
      <c r="B96" s="108">
        <v>277</v>
      </c>
      <c r="C96" s="228">
        <v>0</v>
      </c>
      <c r="D96" s="229" t="s">
        <v>305</v>
      </c>
      <c r="E96" s="109">
        <v>3000</v>
      </c>
    </row>
    <row r="97" spans="1:5" ht="24.75" customHeight="1" x14ac:dyDescent="0.25">
      <c r="A97" s="110" t="s">
        <v>393</v>
      </c>
      <c r="B97" s="108">
        <v>280</v>
      </c>
      <c r="C97" s="228">
        <v>0</v>
      </c>
      <c r="D97" s="229" t="s">
        <v>305</v>
      </c>
      <c r="E97" s="109">
        <v>0</v>
      </c>
    </row>
    <row r="98" spans="1:5" ht="24.75" customHeight="1" x14ac:dyDescent="0.25">
      <c r="A98" s="107" t="s">
        <v>394</v>
      </c>
      <c r="B98" s="106">
        <v>290</v>
      </c>
      <c r="C98" s="234">
        <v>11606.3</v>
      </c>
      <c r="D98" s="235" t="s">
        <v>305</v>
      </c>
      <c r="E98" s="111">
        <v>806198.3</v>
      </c>
    </row>
    <row r="99" spans="1:5" ht="24.75" customHeight="1" x14ac:dyDescent="0.25">
      <c r="A99" s="220" t="s">
        <v>395</v>
      </c>
      <c r="B99" s="236"/>
      <c r="C99" s="236"/>
      <c r="D99" s="236"/>
      <c r="E99" s="221"/>
    </row>
    <row r="100" spans="1:5" ht="24.75" customHeight="1" x14ac:dyDescent="0.25">
      <c r="A100" s="110" t="s">
        <v>396</v>
      </c>
      <c r="B100" s="108">
        <v>300</v>
      </c>
      <c r="C100" s="228">
        <v>0</v>
      </c>
      <c r="D100" s="229" t="s">
        <v>305</v>
      </c>
      <c r="E100" s="109">
        <v>6946928.5999999996</v>
      </c>
    </row>
    <row r="101" spans="1:5" ht="24.75" customHeight="1" x14ac:dyDescent="0.25">
      <c r="A101" s="110" t="s">
        <v>397</v>
      </c>
      <c r="B101" s="108">
        <v>301</v>
      </c>
      <c r="C101" s="228">
        <v>0</v>
      </c>
      <c r="D101" s="229" t="s">
        <v>305</v>
      </c>
      <c r="E101" s="109">
        <v>6147429</v>
      </c>
    </row>
    <row r="102" spans="1:5" ht="24.75" customHeight="1" x14ac:dyDescent="0.25">
      <c r="A102" s="107" t="s">
        <v>398</v>
      </c>
      <c r="B102" s="106">
        <v>302</v>
      </c>
      <c r="C102" s="234">
        <v>0</v>
      </c>
      <c r="D102" s="235" t="s">
        <v>305</v>
      </c>
      <c r="E102" s="111">
        <v>-799499.6</v>
      </c>
    </row>
    <row r="103" spans="1:5" ht="24.75" customHeight="1" x14ac:dyDescent="0.25">
      <c r="A103" s="110" t="s">
        <v>399</v>
      </c>
      <c r="B103" s="108">
        <v>310</v>
      </c>
      <c r="C103" s="228">
        <v>0</v>
      </c>
      <c r="D103" s="229" t="s">
        <v>305</v>
      </c>
      <c r="E103" s="109">
        <v>0</v>
      </c>
    </row>
    <row r="104" spans="1:5" ht="24.75" customHeight="1" x14ac:dyDescent="0.25">
      <c r="A104" s="110" t="s">
        <v>400</v>
      </c>
      <c r="B104" s="108">
        <v>311</v>
      </c>
      <c r="C104" s="228">
        <v>0</v>
      </c>
      <c r="D104" s="229" t="s">
        <v>305</v>
      </c>
      <c r="E104" s="109">
        <v>0</v>
      </c>
    </row>
    <row r="105" spans="1:5" ht="24.75" customHeight="1" x14ac:dyDescent="0.25">
      <c r="A105" s="107" t="s">
        <v>401</v>
      </c>
      <c r="B105" s="106">
        <v>312</v>
      </c>
      <c r="C105" s="234">
        <v>0</v>
      </c>
      <c r="D105" s="235" t="s">
        <v>305</v>
      </c>
      <c r="E105" s="111">
        <v>0</v>
      </c>
    </row>
    <row r="106" spans="1:5" ht="24.75" customHeight="1" x14ac:dyDescent="0.25">
      <c r="A106" s="110" t="s">
        <v>402</v>
      </c>
      <c r="B106" s="108">
        <v>320</v>
      </c>
      <c r="C106" s="228">
        <v>0</v>
      </c>
      <c r="D106" s="229" t="s">
        <v>305</v>
      </c>
      <c r="E106" s="109">
        <v>0</v>
      </c>
    </row>
    <row r="107" spans="1:5" ht="24.75" customHeight="1" x14ac:dyDescent="0.25">
      <c r="A107" s="110" t="s">
        <v>403</v>
      </c>
      <c r="B107" s="108">
        <v>321</v>
      </c>
      <c r="C107" s="228">
        <v>0</v>
      </c>
      <c r="D107" s="229" t="s">
        <v>305</v>
      </c>
      <c r="E107" s="109">
        <v>0</v>
      </c>
    </row>
    <row r="108" spans="1:5" ht="24.75" customHeight="1" x14ac:dyDescent="0.25">
      <c r="A108" s="107" t="s">
        <v>404</v>
      </c>
      <c r="B108" s="106">
        <v>322</v>
      </c>
      <c r="C108" s="234">
        <v>0</v>
      </c>
      <c r="D108" s="235" t="s">
        <v>305</v>
      </c>
      <c r="E108" s="111">
        <v>0</v>
      </c>
    </row>
    <row r="109" spans="1:5" ht="24.75" customHeight="1" x14ac:dyDescent="0.25">
      <c r="A109" s="110" t="s">
        <v>405</v>
      </c>
      <c r="B109" s="108">
        <v>330</v>
      </c>
      <c r="C109" s="228">
        <v>0</v>
      </c>
      <c r="D109" s="229" t="s">
        <v>305</v>
      </c>
      <c r="E109" s="109">
        <v>69760</v>
      </c>
    </row>
    <row r="110" spans="1:5" ht="24.75" customHeight="1" x14ac:dyDescent="0.25">
      <c r="A110" s="110" t="s">
        <v>406</v>
      </c>
      <c r="B110" s="108">
        <v>331</v>
      </c>
      <c r="C110" s="228">
        <v>0</v>
      </c>
      <c r="D110" s="229" t="s">
        <v>305</v>
      </c>
      <c r="E110" s="109">
        <v>90776.2</v>
      </c>
    </row>
    <row r="111" spans="1:5" ht="26.25" x14ac:dyDescent="0.25">
      <c r="A111" s="105" t="s">
        <v>378</v>
      </c>
      <c r="B111" s="106" t="s">
        <v>106</v>
      </c>
      <c r="C111" s="220" t="s">
        <v>292</v>
      </c>
      <c r="D111" s="221"/>
      <c r="E111" s="105" t="s">
        <v>293</v>
      </c>
    </row>
    <row r="112" spans="1:5" ht="24.75" customHeight="1" x14ac:dyDescent="0.25">
      <c r="A112" s="107" t="s">
        <v>407</v>
      </c>
      <c r="B112" s="106">
        <v>332</v>
      </c>
      <c r="C112" s="234">
        <v>0</v>
      </c>
      <c r="D112" s="235" t="s">
        <v>305</v>
      </c>
      <c r="E112" s="111">
        <v>21016.2</v>
      </c>
    </row>
    <row r="113" spans="1:5" ht="24.75" customHeight="1" x14ac:dyDescent="0.25">
      <c r="A113" s="112" t="s">
        <v>408</v>
      </c>
      <c r="B113" s="108">
        <v>340</v>
      </c>
      <c r="C113" s="228">
        <v>0</v>
      </c>
      <c r="D113" s="229" t="s">
        <v>305</v>
      </c>
      <c r="E113" s="109">
        <v>0</v>
      </c>
    </row>
    <row r="114" spans="1:5" ht="24.75" customHeight="1" x14ac:dyDescent="0.25">
      <c r="A114" s="112" t="s">
        <v>409</v>
      </c>
      <c r="B114" s="108">
        <v>341</v>
      </c>
      <c r="C114" s="228">
        <v>0</v>
      </c>
      <c r="D114" s="229" t="s">
        <v>305</v>
      </c>
      <c r="E114" s="109">
        <v>0</v>
      </c>
    </row>
    <row r="115" spans="1:5" ht="24.75" customHeight="1" x14ac:dyDescent="0.25">
      <c r="A115" s="112" t="s">
        <v>410</v>
      </c>
      <c r="B115" s="108">
        <v>342</v>
      </c>
      <c r="C115" s="228">
        <v>0</v>
      </c>
      <c r="D115" s="229" t="s">
        <v>305</v>
      </c>
      <c r="E115" s="109">
        <v>0</v>
      </c>
    </row>
    <row r="116" spans="1:5" ht="24.75" customHeight="1" x14ac:dyDescent="0.25">
      <c r="A116" s="107" t="s">
        <v>411</v>
      </c>
      <c r="B116" s="106">
        <v>343</v>
      </c>
      <c r="C116" s="234">
        <v>0</v>
      </c>
      <c r="D116" s="235" t="s">
        <v>305</v>
      </c>
      <c r="E116" s="111">
        <v>0</v>
      </c>
    </row>
    <row r="117" spans="1:5" ht="24.75" customHeight="1" x14ac:dyDescent="0.25">
      <c r="A117" s="107" t="s">
        <v>412</v>
      </c>
      <c r="B117" s="106">
        <v>350</v>
      </c>
      <c r="C117" s="111">
        <v>12997644.199999999</v>
      </c>
      <c r="D117" s="111">
        <v>13521773</v>
      </c>
      <c r="E117" s="111">
        <v>13521773.199999999</v>
      </c>
    </row>
    <row r="118" spans="1:5" ht="24.75" customHeight="1" x14ac:dyDescent="0.25">
      <c r="A118" s="112" t="s">
        <v>413</v>
      </c>
      <c r="B118" s="108">
        <v>351</v>
      </c>
      <c r="C118" s="109">
        <v>38153060.299999997</v>
      </c>
      <c r="D118" s="109">
        <v>38675316.799999997</v>
      </c>
      <c r="E118" s="109">
        <v>38675317</v>
      </c>
    </row>
    <row r="119" spans="1:5" ht="24.75" customHeight="1" x14ac:dyDescent="0.25">
      <c r="A119" s="112" t="s">
        <v>414</v>
      </c>
      <c r="B119" s="108">
        <v>352</v>
      </c>
      <c r="C119" s="109">
        <v>0</v>
      </c>
      <c r="D119" s="109">
        <v>0</v>
      </c>
      <c r="E119" s="109">
        <v>0</v>
      </c>
    </row>
    <row r="120" spans="1:5" ht="24.75" customHeight="1" x14ac:dyDescent="0.25">
      <c r="A120" s="112" t="s">
        <v>415</v>
      </c>
      <c r="B120" s="108">
        <v>353</v>
      </c>
      <c r="C120" s="109">
        <v>0</v>
      </c>
      <c r="D120" s="109">
        <v>0</v>
      </c>
      <c r="E120" s="109">
        <v>0</v>
      </c>
    </row>
    <row r="121" spans="1:5" ht="24.75" customHeight="1" x14ac:dyDescent="0.25">
      <c r="A121" s="112" t="s">
        <v>416</v>
      </c>
      <c r="B121" s="108">
        <v>354</v>
      </c>
      <c r="C121" s="109">
        <v>-520858.1</v>
      </c>
      <c r="D121" s="109">
        <v>-518985.8</v>
      </c>
      <c r="E121" s="109">
        <v>-518985.8</v>
      </c>
    </row>
    <row r="122" spans="1:5" ht="24.75" customHeight="1" x14ac:dyDescent="0.25">
      <c r="A122" s="112" t="s">
        <v>417</v>
      </c>
      <c r="B122" s="108">
        <v>355</v>
      </c>
      <c r="C122" s="109">
        <v>-24634558</v>
      </c>
      <c r="D122" s="109">
        <v>-24634558</v>
      </c>
      <c r="E122" s="109">
        <v>-24634558</v>
      </c>
    </row>
    <row r="123" spans="1:5" ht="24.75" customHeight="1" x14ac:dyDescent="0.25">
      <c r="A123" s="112" t="s">
        <v>418</v>
      </c>
      <c r="B123" s="108">
        <v>356</v>
      </c>
      <c r="C123" s="228">
        <v>0</v>
      </c>
      <c r="D123" s="229" t="s">
        <v>305</v>
      </c>
      <c r="E123" s="109">
        <v>0</v>
      </c>
    </row>
    <row r="124" spans="1:5" ht="24.75" customHeight="1" x14ac:dyDescent="0.25">
      <c r="A124" s="107" t="s">
        <v>419</v>
      </c>
      <c r="B124" s="108">
        <v>360</v>
      </c>
      <c r="C124" s="234">
        <v>12997644.199999999</v>
      </c>
      <c r="D124" s="235" t="s">
        <v>305</v>
      </c>
      <c r="E124" s="111">
        <v>12743289.800000001</v>
      </c>
    </row>
    <row r="125" spans="1:5" ht="24.75" customHeight="1" x14ac:dyDescent="0.25">
      <c r="A125" s="107" t="s">
        <v>420</v>
      </c>
      <c r="B125" s="106">
        <v>370</v>
      </c>
      <c r="C125" s="234">
        <v>13009250.5</v>
      </c>
      <c r="D125" s="235" t="s">
        <v>305</v>
      </c>
      <c r="E125" s="111">
        <v>13549488.1</v>
      </c>
    </row>
    <row r="126" spans="1:5" ht="24.75" customHeight="1" x14ac:dyDescent="0.25">
      <c r="A126" s="220" t="s">
        <v>421</v>
      </c>
      <c r="B126" s="236"/>
      <c r="C126" s="236"/>
      <c r="D126" s="236"/>
      <c r="E126" s="221"/>
    </row>
    <row r="127" spans="1:5" ht="24.75" customHeight="1" x14ac:dyDescent="0.25">
      <c r="A127" s="112" t="s">
        <v>422</v>
      </c>
      <c r="B127" s="113">
        <v>380</v>
      </c>
      <c r="C127" s="228">
        <v>0</v>
      </c>
      <c r="D127" s="229" t="s">
        <v>305</v>
      </c>
      <c r="E127" s="109">
        <v>0</v>
      </c>
    </row>
    <row r="128" spans="1:5" ht="24.75" customHeight="1" x14ac:dyDescent="0.25">
      <c r="A128" s="112" t="s">
        <v>423</v>
      </c>
      <c r="B128" s="108">
        <v>381</v>
      </c>
      <c r="C128" s="228">
        <v>0</v>
      </c>
      <c r="D128" s="229" t="s">
        <v>305</v>
      </c>
      <c r="E128" s="109">
        <v>0</v>
      </c>
    </row>
    <row r="129" spans="1:5" ht="24.75" customHeight="1" x14ac:dyDescent="0.25">
      <c r="A129" s="112" t="s">
        <v>424</v>
      </c>
      <c r="B129" s="108">
        <v>382</v>
      </c>
      <c r="C129" s="228">
        <v>0</v>
      </c>
      <c r="D129" s="229" t="s">
        <v>305</v>
      </c>
      <c r="E129" s="109">
        <v>0</v>
      </c>
    </row>
    <row r="130" spans="1:5" ht="24.75" customHeight="1" x14ac:dyDescent="0.25">
      <c r="A130" s="112" t="s">
        <v>425</v>
      </c>
      <c r="B130" s="108">
        <v>383</v>
      </c>
      <c r="C130" s="228">
        <v>0</v>
      </c>
      <c r="D130" s="229" t="s">
        <v>305</v>
      </c>
      <c r="E130" s="109">
        <v>0</v>
      </c>
    </row>
    <row r="131" spans="1:5" ht="24.75" customHeight="1" x14ac:dyDescent="0.25">
      <c r="A131" s="112" t="s">
        <v>426</v>
      </c>
      <c r="B131" s="108">
        <v>384</v>
      </c>
      <c r="C131" s="228">
        <v>0</v>
      </c>
      <c r="D131" s="229" t="s">
        <v>305</v>
      </c>
      <c r="E131" s="109">
        <v>0</v>
      </c>
    </row>
    <row r="132" spans="1:5" ht="24.75" customHeight="1" x14ac:dyDescent="0.25">
      <c r="A132" s="112" t="s">
        <v>427</v>
      </c>
      <c r="B132" s="108">
        <v>385</v>
      </c>
      <c r="C132" s="228">
        <v>0</v>
      </c>
      <c r="D132" s="229" t="s">
        <v>305</v>
      </c>
      <c r="E132" s="109">
        <v>0</v>
      </c>
    </row>
    <row r="133" spans="1:5" ht="24.75" customHeight="1" x14ac:dyDescent="0.25">
      <c r="A133" s="112" t="s">
        <v>428</v>
      </c>
      <c r="B133" s="114">
        <v>386</v>
      </c>
      <c r="C133" s="228">
        <v>0</v>
      </c>
      <c r="D133" s="229" t="s">
        <v>305</v>
      </c>
      <c r="E133" s="109">
        <v>0</v>
      </c>
    </row>
    <row r="134" spans="1:5" ht="24.75" customHeight="1" x14ac:dyDescent="0.25">
      <c r="A134" s="112" t="s">
        <v>429</v>
      </c>
      <c r="B134" s="114">
        <v>387</v>
      </c>
      <c r="C134" s="228">
        <v>0</v>
      </c>
      <c r="D134" s="229" t="s">
        <v>305</v>
      </c>
      <c r="E134" s="109">
        <v>0</v>
      </c>
    </row>
    <row r="135" spans="1:5" ht="24.75" customHeight="1" x14ac:dyDescent="0.25">
      <c r="A135" s="112" t="s">
        <v>430</v>
      </c>
      <c r="B135" s="114">
        <v>388</v>
      </c>
      <c r="C135" s="228">
        <v>37529.4</v>
      </c>
      <c r="D135" s="229" t="s">
        <v>305</v>
      </c>
      <c r="E135" s="109">
        <v>37529.4</v>
      </c>
    </row>
    <row r="136" spans="1:5" ht="24.75" customHeight="1" x14ac:dyDescent="0.25">
      <c r="A136" s="112" t="s">
        <v>431</v>
      </c>
      <c r="B136" s="114">
        <v>389</v>
      </c>
      <c r="C136" s="228">
        <v>0</v>
      </c>
      <c r="D136" s="229" t="s">
        <v>305</v>
      </c>
      <c r="E136" s="109">
        <v>0</v>
      </c>
    </row>
    <row r="137" spans="1:5" ht="24.75" customHeight="1" x14ac:dyDescent="0.25">
      <c r="A137" s="112" t="s">
        <v>432</v>
      </c>
      <c r="B137" s="114">
        <v>390</v>
      </c>
      <c r="C137" s="228">
        <v>0</v>
      </c>
      <c r="D137" s="229" t="s">
        <v>305</v>
      </c>
      <c r="E137" s="109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237" t="s">
        <v>433</v>
      </c>
      <c r="B140" s="237"/>
      <c r="C140" s="237"/>
      <c r="D140" s="237"/>
      <c r="E140" s="237"/>
    </row>
    <row r="141" spans="1:5" ht="15" customHeight="1" x14ac:dyDescent="0.25">
      <c r="A141" s="76" t="s">
        <v>434</v>
      </c>
      <c r="B141" s="238" t="s">
        <v>435</v>
      </c>
      <c r="C141" s="238"/>
      <c r="D141" s="238"/>
      <c r="E141" s="238"/>
    </row>
    <row r="142" spans="1:5" ht="15" customHeight="1" x14ac:dyDescent="0.25"/>
    <row r="143" spans="1:5" ht="15" customHeight="1" x14ac:dyDescent="0.25">
      <c r="A143" s="239" t="s">
        <v>436</v>
      </c>
      <c r="B143" s="239"/>
      <c r="C143" s="239"/>
      <c r="D143" s="239"/>
      <c r="E143" s="239"/>
    </row>
  </sheetData>
  <mergeCells count="130"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view="pageBreakPreview" topLeftCell="A16" zoomScaleNormal="100" zoomScaleSheetLayoutView="100" workbookViewId="0">
      <selection activeCell="F21" sqref="F21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115"/>
      <c r="B1" s="115"/>
      <c r="C1" s="115"/>
      <c r="D1" s="115"/>
      <c r="E1" s="242" t="s">
        <v>90</v>
      </c>
      <c r="F1" s="242"/>
      <c r="G1" s="242"/>
      <c r="H1" s="242"/>
      <c r="I1" s="242"/>
    </row>
    <row r="2" spans="1:9" ht="33.6" customHeight="1" x14ac:dyDescent="0.25">
      <c r="A2" s="243" t="s">
        <v>91</v>
      </c>
      <c r="B2" s="243"/>
      <c r="C2" s="243"/>
      <c r="D2" s="243"/>
      <c r="E2" s="243"/>
      <c r="F2" s="243"/>
      <c r="G2" s="243"/>
      <c r="H2" s="243"/>
      <c r="I2" s="243"/>
    </row>
    <row r="3" spans="1:9" ht="15" customHeight="1" x14ac:dyDescent="0.25">
      <c r="A3" s="244" t="s">
        <v>563</v>
      </c>
      <c r="B3" s="244"/>
      <c r="C3" s="244"/>
      <c r="D3" s="244"/>
      <c r="E3" s="244"/>
      <c r="F3" s="244"/>
      <c r="G3" s="244"/>
      <c r="H3" s="244"/>
      <c r="I3" s="244"/>
    </row>
    <row r="4" spans="1:9" ht="9.75" customHeight="1" x14ac:dyDescent="0.25">
      <c r="A4" s="116"/>
      <c r="B4" s="116"/>
      <c r="C4" s="116"/>
      <c r="D4" s="116"/>
      <c r="E4" s="116"/>
      <c r="F4" s="116"/>
      <c r="G4" s="115"/>
      <c r="H4" s="115"/>
      <c r="I4" s="115"/>
    </row>
    <row r="5" spans="1:9" ht="13.5" customHeight="1" x14ac:dyDescent="0.25">
      <c r="A5" s="117"/>
      <c r="B5" s="240" t="s">
        <v>92</v>
      </c>
      <c r="C5" s="240"/>
      <c r="D5" s="240"/>
      <c r="E5" s="245" t="s">
        <v>93</v>
      </c>
      <c r="F5" s="245"/>
      <c r="G5" s="245"/>
      <c r="H5" s="245"/>
      <c r="I5" s="245"/>
    </row>
    <row r="6" spans="1:9" ht="13.5" customHeight="1" x14ac:dyDescent="0.25">
      <c r="A6" s="117" t="s">
        <v>94</v>
      </c>
      <c r="B6" s="240" t="s">
        <v>95</v>
      </c>
      <c r="C6" s="240"/>
      <c r="D6" s="240"/>
      <c r="E6" s="241"/>
      <c r="F6" s="241"/>
      <c r="G6" s="241"/>
      <c r="H6" s="241"/>
      <c r="I6" s="241"/>
    </row>
    <row r="7" spans="1:9" ht="13.5" customHeight="1" x14ac:dyDescent="0.25">
      <c r="A7" s="117"/>
      <c r="B7" s="240" t="s">
        <v>96</v>
      </c>
      <c r="C7" s="240"/>
      <c r="D7" s="240"/>
      <c r="E7" s="241" t="s">
        <v>564</v>
      </c>
      <c r="F7" s="241"/>
      <c r="G7" s="241"/>
      <c r="H7" s="241"/>
      <c r="I7" s="241"/>
    </row>
    <row r="8" spans="1:9" ht="13.5" customHeight="1" x14ac:dyDescent="0.25">
      <c r="A8" s="117"/>
      <c r="B8" s="240" t="s">
        <v>97</v>
      </c>
      <c r="C8" s="240"/>
      <c r="D8" s="240"/>
      <c r="E8" s="241"/>
      <c r="F8" s="241"/>
      <c r="G8" s="241"/>
      <c r="H8" s="241"/>
      <c r="I8" s="241"/>
    </row>
    <row r="9" spans="1:9" ht="13.5" customHeight="1" x14ac:dyDescent="0.25">
      <c r="A9" s="117"/>
      <c r="B9" s="240" t="s">
        <v>98</v>
      </c>
      <c r="C9" s="240"/>
      <c r="D9" s="240"/>
      <c r="E9" s="241"/>
      <c r="F9" s="241"/>
      <c r="G9" s="241"/>
      <c r="H9" s="241"/>
      <c r="I9" s="241"/>
    </row>
    <row r="10" spans="1:9" ht="13.5" customHeight="1" x14ac:dyDescent="0.25">
      <c r="A10" s="117"/>
      <c r="B10" s="240" t="s">
        <v>99</v>
      </c>
      <c r="C10" s="240"/>
      <c r="D10" s="240"/>
      <c r="E10" s="241"/>
      <c r="F10" s="241"/>
      <c r="G10" s="241"/>
      <c r="H10" s="241"/>
      <c r="I10" s="241"/>
    </row>
    <row r="11" spans="1:9" ht="13.5" customHeight="1" x14ac:dyDescent="0.25">
      <c r="A11" s="117"/>
      <c r="B11" s="240" t="s">
        <v>100</v>
      </c>
      <c r="C11" s="240"/>
      <c r="D11" s="240"/>
      <c r="E11" s="241" t="s">
        <v>101</v>
      </c>
      <c r="F11" s="241"/>
      <c r="G11" s="241"/>
      <c r="H11" s="241"/>
      <c r="I11" s="241"/>
    </row>
    <row r="12" spans="1:9" ht="8.2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</row>
    <row r="13" spans="1:9" ht="57.6" customHeight="1" x14ac:dyDescent="0.25">
      <c r="A13" s="118" t="s">
        <v>102</v>
      </c>
      <c r="B13" s="119" t="s">
        <v>103</v>
      </c>
      <c r="C13" s="118" t="s">
        <v>104</v>
      </c>
      <c r="D13" s="120" t="s">
        <v>105</v>
      </c>
      <c r="E13" s="120" t="s">
        <v>106</v>
      </c>
      <c r="F13" s="120" t="s">
        <v>107</v>
      </c>
      <c r="G13" s="120" t="s">
        <v>108</v>
      </c>
      <c r="H13" s="120" t="s">
        <v>109</v>
      </c>
      <c r="I13" s="120" t="s">
        <v>110</v>
      </c>
    </row>
    <row r="14" spans="1:9" ht="15" customHeight="1" x14ac:dyDescent="0.25">
      <c r="A14" s="247" t="s">
        <v>111</v>
      </c>
      <c r="B14" s="248"/>
      <c r="C14" s="249"/>
      <c r="D14" s="121" t="s">
        <v>112</v>
      </c>
      <c r="E14" s="121">
        <v>1</v>
      </c>
      <c r="F14" s="121">
        <v>2</v>
      </c>
      <c r="G14" s="121">
        <v>3</v>
      </c>
      <c r="H14" s="121">
        <v>4</v>
      </c>
      <c r="I14" s="121">
        <v>5</v>
      </c>
    </row>
    <row r="15" spans="1:9" x14ac:dyDescent="0.25">
      <c r="A15" s="122" t="s">
        <v>113</v>
      </c>
      <c r="B15" s="122" t="s">
        <v>114</v>
      </c>
      <c r="C15" s="123" t="s">
        <v>115</v>
      </c>
      <c r="D15" s="124" t="s">
        <v>116</v>
      </c>
      <c r="E15" s="125" t="s">
        <v>117</v>
      </c>
      <c r="F15" s="126">
        <v>3302168</v>
      </c>
      <c r="G15" s="126">
        <v>2994863.1</v>
      </c>
      <c r="H15" s="126">
        <v>2994863.1</v>
      </c>
      <c r="I15" s="126">
        <v>3300557.5</v>
      </c>
    </row>
    <row r="16" spans="1:9" x14ac:dyDescent="0.25">
      <c r="A16" s="122" t="s">
        <v>113</v>
      </c>
      <c r="B16" s="122" t="s">
        <v>118</v>
      </c>
      <c r="C16" s="123" t="s">
        <v>115</v>
      </c>
      <c r="D16" s="124" t="s">
        <v>119</v>
      </c>
      <c r="E16" s="125" t="s">
        <v>120</v>
      </c>
      <c r="F16" s="126">
        <v>3302168</v>
      </c>
      <c r="G16" s="126">
        <v>2994863.1</v>
      </c>
      <c r="H16" s="126">
        <v>2994863.1</v>
      </c>
      <c r="I16" s="126">
        <v>3300557.5</v>
      </c>
    </row>
    <row r="17" spans="1:9" x14ac:dyDescent="0.25">
      <c r="A17" s="127" t="s">
        <v>113</v>
      </c>
      <c r="B17" s="127" t="s">
        <v>118</v>
      </c>
      <c r="C17" s="128" t="s">
        <v>121</v>
      </c>
      <c r="D17" s="129" t="s">
        <v>122</v>
      </c>
      <c r="E17" s="130" t="s">
        <v>123</v>
      </c>
      <c r="F17" s="131">
        <v>3302168</v>
      </c>
      <c r="G17" s="131">
        <v>2994863.1</v>
      </c>
      <c r="H17" s="131">
        <v>2994863.1</v>
      </c>
      <c r="I17" s="131">
        <v>3300557.5</v>
      </c>
    </row>
    <row r="18" spans="1:9" x14ac:dyDescent="0.25">
      <c r="A18" s="122" t="s">
        <v>124</v>
      </c>
      <c r="B18" s="122" t="s">
        <v>118</v>
      </c>
      <c r="C18" s="123" t="s">
        <v>121</v>
      </c>
      <c r="D18" s="124" t="s">
        <v>125</v>
      </c>
      <c r="E18" s="125" t="s">
        <v>126</v>
      </c>
      <c r="F18" s="126">
        <v>0</v>
      </c>
      <c r="G18" s="126">
        <v>12997.4</v>
      </c>
      <c r="H18" s="126">
        <v>12997.4</v>
      </c>
      <c r="I18" s="126">
        <v>14030.9</v>
      </c>
    </row>
    <row r="19" spans="1:9" x14ac:dyDescent="0.25">
      <c r="A19" s="127" t="s">
        <v>124</v>
      </c>
      <c r="B19" s="127" t="s">
        <v>118</v>
      </c>
      <c r="C19" s="128" t="s">
        <v>127</v>
      </c>
      <c r="D19" s="129" t="s">
        <v>128</v>
      </c>
      <c r="E19" s="130" t="s">
        <v>129</v>
      </c>
      <c r="F19" s="131">
        <v>0</v>
      </c>
      <c r="G19" s="131">
        <v>12997.4</v>
      </c>
      <c r="H19" s="131">
        <v>12997.4</v>
      </c>
      <c r="I19" s="131">
        <v>14030.9</v>
      </c>
    </row>
    <row r="20" spans="1:9" x14ac:dyDescent="0.25">
      <c r="A20" s="122" t="s">
        <v>130</v>
      </c>
      <c r="B20" s="122" t="s">
        <v>130</v>
      </c>
      <c r="C20" s="123" t="s">
        <v>130</v>
      </c>
      <c r="D20" s="124" t="s">
        <v>131</v>
      </c>
      <c r="E20" s="125" t="s">
        <v>132</v>
      </c>
      <c r="F20" s="126">
        <v>3302168</v>
      </c>
      <c r="G20" s="126">
        <v>3007860.5</v>
      </c>
      <c r="H20" s="126">
        <v>3007860.5</v>
      </c>
      <c r="I20" s="126">
        <v>3314588.4</v>
      </c>
    </row>
    <row r="21" spans="1:9" x14ac:dyDescent="0.25">
      <c r="A21" s="122" t="s">
        <v>113</v>
      </c>
      <c r="B21" s="122" t="s">
        <v>133</v>
      </c>
      <c r="C21" s="123" t="s">
        <v>115</v>
      </c>
      <c r="D21" s="124" t="s">
        <v>134</v>
      </c>
      <c r="E21" s="125" t="s">
        <v>135</v>
      </c>
      <c r="F21" s="126">
        <v>825984</v>
      </c>
      <c r="G21" s="126">
        <v>703453.7</v>
      </c>
      <c r="H21" s="126">
        <v>703453.7</v>
      </c>
      <c r="I21" s="126">
        <v>824727.5</v>
      </c>
    </row>
    <row r="22" spans="1:9" x14ac:dyDescent="0.25">
      <c r="A22" s="122" t="s">
        <v>113</v>
      </c>
      <c r="B22" s="122" t="s">
        <v>136</v>
      </c>
      <c r="C22" s="123" t="s">
        <v>115</v>
      </c>
      <c r="D22" s="124" t="s">
        <v>137</v>
      </c>
      <c r="E22" s="125" t="s">
        <v>138</v>
      </c>
      <c r="F22" s="126">
        <v>825984</v>
      </c>
      <c r="G22" s="126">
        <v>703453.7</v>
      </c>
      <c r="H22" s="126">
        <v>703453.7</v>
      </c>
      <c r="I22" s="126">
        <v>824727.5</v>
      </c>
    </row>
    <row r="23" spans="1:9" x14ac:dyDescent="0.25">
      <c r="A23" s="127" t="s">
        <v>113</v>
      </c>
      <c r="B23" s="127" t="s">
        <v>136</v>
      </c>
      <c r="C23" s="128" t="s">
        <v>121</v>
      </c>
      <c r="D23" s="129" t="s">
        <v>139</v>
      </c>
      <c r="E23" s="130" t="s">
        <v>140</v>
      </c>
      <c r="F23" s="131">
        <v>825984</v>
      </c>
      <c r="G23" s="131">
        <v>703453.7</v>
      </c>
      <c r="H23" s="131">
        <v>703453.7</v>
      </c>
      <c r="I23" s="131">
        <v>824727.5</v>
      </c>
    </row>
    <row r="24" spans="1:9" x14ac:dyDescent="0.25">
      <c r="A24" s="122" t="s">
        <v>130</v>
      </c>
      <c r="B24" s="122" t="s">
        <v>130</v>
      </c>
      <c r="C24" s="123" t="s">
        <v>130</v>
      </c>
      <c r="D24" s="124" t="s">
        <v>141</v>
      </c>
      <c r="E24" s="125" t="s">
        <v>114</v>
      </c>
      <c r="F24" s="126">
        <v>825984</v>
      </c>
      <c r="G24" s="126">
        <v>703453.7</v>
      </c>
      <c r="H24" s="126">
        <v>703453.7</v>
      </c>
      <c r="I24" s="126">
        <v>824727.5</v>
      </c>
    </row>
    <row r="25" spans="1:9" x14ac:dyDescent="0.25">
      <c r="A25" s="122" t="s">
        <v>142</v>
      </c>
      <c r="B25" s="122" t="s">
        <v>143</v>
      </c>
      <c r="C25" s="123" t="s">
        <v>115</v>
      </c>
      <c r="D25" s="124" t="s">
        <v>144</v>
      </c>
      <c r="E25" s="125" t="s">
        <v>118</v>
      </c>
      <c r="F25" s="126">
        <v>1802102</v>
      </c>
      <c r="G25" s="126">
        <v>0</v>
      </c>
      <c r="H25" s="126">
        <v>1495526.2</v>
      </c>
      <c r="I25" s="126">
        <v>1362498.7</v>
      </c>
    </row>
    <row r="26" spans="1:9" x14ac:dyDescent="0.25">
      <c r="A26" s="122" t="s">
        <v>142</v>
      </c>
      <c r="B26" s="122" t="s">
        <v>114</v>
      </c>
      <c r="C26" s="123" t="s">
        <v>115</v>
      </c>
      <c r="D26" s="124" t="s">
        <v>145</v>
      </c>
      <c r="E26" s="125" t="s">
        <v>146</v>
      </c>
      <c r="F26" s="126">
        <v>82284</v>
      </c>
      <c r="G26" s="126">
        <v>0</v>
      </c>
      <c r="H26" s="126">
        <v>49544.2</v>
      </c>
      <c r="I26" s="126">
        <v>56712.800000000003</v>
      </c>
    </row>
    <row r="27" spans="1:9" x14ac:dyDescent="0.25">
      <c r="A27" s="127" t="s">
        <v>142</v>
      </c>
      <c r="B27" s="127" t="s">
        <v>118</v>
      </c>
      <c r="C27" s="128" t="s">
        <v>115</v>
      </c>
      <c r="D27" s="129" t="s">
        <v>147</v>
      </c>
      <c r="E27" s="130" t="s">
        <v>148</v>
      </c>
      <c r="F27" s="131">
        <v>82284</v>
      </c>
      <c r="G27" s="131">
        <v>0</v>
      </c>
      <c r="H27" s="131">
        <v>49544.2</v>
      </c>
      <c r="I27" s="131">
        <v>56712.800000000003</v>
      </c>
    </row>
    <row r="28" spans="1:9" x14ac:dyDescent="0.25">
      <c r="A28" s="122" t="s">
        <v>142</v>
      </c>
      <c r="B28" s="122" t="s">
        <v>133</v>
      </c>
      <c r="C28" s="123" t="s">
        <v>115</v>
      </c>
      <c r="D28" s="124" t="s">
        <v>149</v>
      </c>
      <c r="E28" s="125" t="s">
        <v>150</v>
      </c>
      <c r="F28" s="126">
        <v>158070</v>
      </c>
      <c r="G28" s="126">
        <v>0</v>
      </c>
      <c r="H28" s="126">
        <v>110914.2</v>
      </c>
      <c r="I28" s="126">
        <v>150098.9</v>
      </c>
    </row>
    <row r="29" spans="1:9" x14ac:dyDescent="0.25">
      <c r="A29" s="127" t="s">
        <v>142</v>
      </c>
      <c r="B29" s="127" t="s">
        <v>136</v>
      </c>
      <c r="C29" s="128" t="s">
        <v>115</v>
      </c>
      <c r="D29" s="129" t="s">
        <v>151</v>
      </c>
      <c r="E29" s="130" t="s">
        <v>152</v>
      </c>
      <c r="F29" s="131">
        <v>82100</v>
      </c>
      <c r="G29" s="131">
        <v>0</v>
      </c>
      <c r="H29" s="131">
        <v>82099.8</v>
      </c>
      <c r="I29" s="131">
        <v>78586.2</v>
      </c>
    </row>
    <row r="30" spans="1:9" x14ac:dyDescent="0.25">
      <c r="A30" s="127" t="s">
        <v>142</v>
      </c>
      <c r="B30" s="127" t="s">
        <v>153</v>
      </c>
      <c r="C30" s="128" t="s">
        <v>115</v>
      </c>
      <c r="D30" s="129" t="s">
        <v>154</v>
      </c>
      <c r="E30" s="130" t="s">
        <v>155</v>
      </c>
      <c r="F30" s="131">
        <v>64850</v>
      </c>
      <c r="G30" s="131">
        <v>0</v>
      </c>
      <c r="H30" s="131">
        <v>22106.6</v>
      </c>
      <c r="I30" s="131">
        <v>64175.6</v>
      </c>
    </row>
    <row r="31" spans="1:9" x14ac:dyDescent="0.25">
      <c r="A31" s="127" t="s">
        <v>142</v>
      </c>
      <c r="B31" s="127" t="s">
        <v>156</v>
      </c>
      <c r="C31" s="128" t="s">
        <v>115</v>
      </c>
      <c r="D31" s="129" t="s">
        <v>157</v>
      </c>
      <c r="E31" s="130" t="s">
        <v>158</v>
      </c>
      <c r="F31" s="131">
        <v>9650</v>
      </c>
      <c r="G31" s="131">
        <v>0</v>
      </c>
      <c r="H31" s="131">
        <v>6509.1</v>
      </c>
      <c r="I31" s="131">
        <v>7337.2</v>
      </c>
    </row>
    <row r="32" spans="1:9" ht="25.5" x14ac:dyDescent="0.25">
      <c r="A32" s="127" t="s">
        <v>142</v>
      </c>
      <c r="B32" s="127" t="s">
        <v>159</v>
      </c>
      <c r="C32" s="128" t="s">
        <v>115</v>
      </c>
      <c r="D32" s="129" t="s">
        <v>160</v>
      </c>
      <c r="E32" s="130" t="s">
        <v>161</v>
      </c>
      <c r="F32" s="131">
        <v>1470</v>
      </c>
      <c r="G32" s="131">
        <v>0</v>
      </c>
      <c r="H32" s="131">
        <v>198.7</v>
      </c>
      <c r="I32" s="131">
        <v>0</v>
      </c>
    </row>
    <row r="33" spans="1:9" x14ac:dyDescent="0.25">
      <c r="A33" s="122" t="s">
        <v>142</v>
      </c>
      <c r="B33" s="122" t="s">
        <v>162</v>
      </c>
      <c r="C33" s="123" t="s">
        <v>115</v>
      </c>
      <c r="D33" s="124" t="s">
        <v>163</v>
      </c>
      <c r="E33" s="125" t="s">
        <v>164</v>
      </c>
      <c r="F33" s="126">
        <v>8450</v>
      </c>
      <c r="G33" s="126">
        <v>0</v>
      </c>
      <c r="H33" s="126">
        <v>1108.8</v>
      </c>
      <c r="I33" s="126">
        <v>1108.8</v>
      </c>
    </row>
    <row r="34" spans="1:9" x14ac:dyDescent="0.25">
      <c r="A34" s="122" t="s">
        <v>142</v>
      </c>
      <c r="B34" s="122" t="s">
        <v>165</v>
      </c>
      <c r="C34" s="123" t="s">
        <v>115</v>
      </c>
      <c r="D34" s="124" t="s">
        <v>166</v>
      </c>
      <c r="E34" s="125" t="s">
        <v>133</v>
      </c>
      <c r="F34" s="126">
        <v>8450</v>
      </c>
      <c r="G34" s="126">
        <v>0</v>
      </c>
      <c r="H34" s="126">
        <v>1108.8</v>
      </c>
      <c r="I34" s="126">
        <v>1108.8</v>
      </c>
    </row>
    <row r="35" spans="1:9" x14ac:dyDescent="0.25">
      <c r="A35" s="127" t="s">
        <v>142</v>
      </c>
      <c r="B35" s="127" t="s">
        <v>165</v>
      </c>
      <c r="C35" s="128" t="s">
        <v>121</v>
      </c>
      <c r="D35" s="129" t="s">
        <v>167</v>
      </c>
      <c r="E35" s="130" t="s">
        <v>136</v>
      </c>
      <c r="F35" s="131">
        <v>3560</v>
      </c>
      <c r="G35" s="131">
        <v>0</v>
      </c>
      <c r="H35" s="131">
        <v>1108.8</v>
      </c>
      <c r="I35" s="131">
        <v>1108.8</v>
      </c>
    </row>
    <row r="36" spans="1:9" x14ac:dyDescent="0.25">
      <c r="A36" s="122" t="s">
        <v>142</v>
      </c>
      <c r="B36" s="122" t="s">
        <v>165</v>
      </c>
      <c r="C36" s="123" t="s">
        <v>168</v>
      </c>
      <c r="D36" s="124" t="s">
        <v>169</v>
      </c>
      <c r="E36" s="125" t="s">
        <v>170</v>
      </c>
      <c r="F36" s="126">
        <v>4890</v>
      </c>
      <c r="G36" s="126">
        <v>0</v>
      </c>
      <c r="H36" s="126">
        <v>0</v>
      </c>
      <c r="I36" s="126">
        <v>0</v>
      </c>
    </row>
    <row r="37" spans="1:9" x14ac:dyDescent="0.25">
      <c r="A37" s="127" t="s">
        <v>142</v>
      </c>
      <c r="B37" s="127" t="s">
        <v>165</v>
      </c>
      <c r="C37" s="128" t="s">
        <v>171</v>
      </c>
      <c r="D37" s="129" t="s">
        <v>172</v>
      </c>
      <c r="E37" s="130" t="s">
        <v>153</v>
      </c>
      <c r="F37" s="131">
        <v>4890</v>
      </c>
      <c r="G37" s="131">
        <v>0</v>
      </c>
      <c r="H37" s="131">
        <v>0</v>
      </c>
      <c r="I37" s="131">
        <v>0</v>
      </c>
    </row>
    <row r="38" spans="1:9" x14ac:dyDescent="0.25">
      <c r="A38" s="122" t="s">
        <v>142</v>
      </c>
      <c r="B38" s="122" t="s">
        <v>173</v>
      </c>
      <c r="C38" s="123" t="s">
        <v>115</v>
      </c>
      <c r="D38" s="124" t="s">
        <v>174</v>
      </c>
      <c r="E38" s="125" t="s">
        <v>156</v>
      </c>
      <c r="F38" s="126">
        <v>557704</v>
      </c>
      <c r="G38" s="126">
        <v>0</v>
      </c>
      <c r="H38" s="126">
        <v>457136</v>
      </c>
      <c r="I38" s="126">
        <v>550469.19999999995</v>
      </c>
    </row>
    <row r="39" spans="1:9" x14ac:dyDescent="0.25">
      <c r="A39" s="122" t="s">
        <v>142</v>
      </c>
      <c r="B39" s="122" t="s">
        <v>175</v>
      </c>
      <c r="C39" s="123" t="s">
        <v>115</v>
      </c>
      <c r="D39" s="124" t="s">
        <v>166</v>
      </c>
      <c r="E39" s="125" t="s">
        <v>159</v>
      </c>
      <c r="F39" s="126">
        <v>557704</v>
      </c>
      <c r="G39" s="126">
        <v>0</v>
      </c>
      <c r="H39" s="126">
        <v>457136</v>
      </c>
      <c r="I39" s="126">
        <v>550469.19999999995</v>
      </c>
    </row>
    <row r="40" spans="1:9" x14ac:dyDescent="0.25">
      <c r="A40" s="127" t="s">
        <v>142</v>
      </c>
      <c r="B40" s="127" t="s">
        <v>175</v>
      </c>
      <c r="C40" s="128" t="s">
        <v>121</v>
      </c>
      <c r="D40" s="129" t="s">
        <v>167</v>
      </c>
      <c r="E40" s="130" t="s">
        <v>176</v>
      </c>
      <c r="F40" s="131">
        <v>557704</v>
      </c>
      <c r="G40" s="131">
        <v>0</v>
      </c>
      <c r="H40" s="131">
        <v>457136</v>
      </c>
      <c r="I40" s="131">
        <v>550469.19999999995</v>
      </c>
    </row>
    <row r="41" spans="1:9" x14ac:dyDescent="0.25">
      <c r="A41" s="122" t="s">
        <v>142</v>
      </c>
      <c r="B41" s="122" t="s">
        <v>177</v>
      </c>
      <c r="C41" s="123" t="s">
        <v>115</v>
      </c>
      <c r="D41" s="124" t="s">
        <v>178</v>
      </c>
      <c r="E41" s="125" t="s">
        <v>179</v>
      </c>
      <c r="F41" s="126">
        <v>53989</v>
      </c>
      <c r="G41" s="126">
        <v>0</v>
      </c>
      <c r="H41" s="126">
        <v>29133.5</v>
      </c>
      <c r="I41" s="126">
        <v>285239</v>
      </c>
    </row>
    <row r="42" spans="1:9" x14ac:dyDescent="0.25">
      <c r="A42" s="122" t="s">
        <v>142</v>
      </c>
      <c r="B42" s="122" t="s">
        <v>180</v>
      </c>
      <c r="C42" s="123" t="s">
        <v>115</v>
      </c>
      <c r="D42" s="124" t="s">
        <v>181</v>
      </c>
      <c r="E42" s="125" t="s">
        <v>182</v>
      </c>
      <c r="F42" s="126">
        <v>53989</v>
      </c>
      <c r="G42" s="126">
        <v>0</v>
      </c>
      <c r="H42" s="126">
        <v>29133.5</v>
      </c>
      <c r="I42" s="126">
        <v>285239</v>
      </c>
    </row>
    <row r="43" spans="1:9" x14ac:dyDescent="0.25">
      <c r="A43" s="122" t="s">
        <v>142</v>
      </c>
      <c r="B43" s="122" t="s">
        <v>180</v>
      </c>
      <c r="C43" s="123" t="s">
        <v>121</v>
      </c>
      <c r="D43" s="124" t="s">
        <v>183</v>
      </c>
      <c r="E43" s="125" t="s">
        <v>184</v>
      </c>
      <c r="F43" s="126">
        <v>28730</v>
      </c>
      <c r="G43" s="126">
        <v>0</v>
      </c>
      <c r="H43" s="126">
        <v>6904.8</v>
      </c>
      <c r="I43" s="126">
        <v>266950</v>
      </c>
    </row>
    <row r="44" spans="1:9" x14ac:dyDescent="0.25">
      <c r="A44" s="127" t="s">
        <v>142</v>
      </c>
      <c r="B44" s="127" t="s">
        <v>180</v>
      </c>
      <c r="C44" s="128" t="s">
        <v>185</v>
      </c>
      <c r="D44" s="129" t="s">
        <v>186</v>
      </c>
      <c r="E44" s="130" t="s">
        <v>162</v>
      </c>
      <c r="F44" s="131">
        <v>22730</v>
      </c>
      <c r="G44" s="131">
        <v>0</v>
      </c>
      <c r="H44" s="131">
        <v>6904.8</v>
      </c>
      <c r="I44" s="131">
        <v>14365.7</v>
      </c>
    </row>
    <row r="45" spans="1:9" x14ac:dyDescent="0.25">
      <c r="A45" s="127" t="s">
        <v>142</v>
      </c>
      <c r="B45" s="127" t="s">
        <v>180</v>
      </c>
      <c r="C45" s="128" t="s">
        <v>127</v>
      </c>
      <c r="D45" s="129" t="s">
        <v>187</v>
      </c>
      <c r="E45" s="130" t="s">
        <v>188</v>
      </c>
      <c r="F45" s="131">
        <v>0</v>
      </c>
      <c r="G45" s="131">
        <v>0</v>
      </c>
      <c r="H45" s="131">
        <v>0</v>
      </c>
      <c r="I45" s="131">
        <v>790</v>
      </c>
    </row>
    <row r="46" spans="1:9" x14ac:dyDescent="0.25">
      <c r="A46" s="127" t="s">
        <v>142</v>
      </c>
      <c r="B46" s="127" t="s">
        <v>180</v>
      </c>
      <c r="C46" s="128" t="s">
        <v>565</v>
      </c>
      <c r="D46" s="129" t="s">
        <v>566</v>
      </c>
      <c r="E46" s="130" t="s">
        <v>191</v>
      </c>
      <c r="F46" s="131">
        <v>6000</v>
      </c>
      <c r="G46" s="131">
        <v>0</v>
      </c>
      <c r="H46" s="131">
        <v>0</v>
      </c>
      <c r="I46" s="131">
        <v>251794.3</v>
      </c>
    </row>
    <row r="47" spans="1:9" x14ac:dyDescent="0.25">
      <c r="A47" s="127" t="s">
        <v>142</v>
      </c>
      <c r="B47" s="127" t="s">
        <v>180</v>
      </c>
      <c r="C47" s="128" t="s">
        <v>189</v>
      </c>
      <c r="D47" s="129" t="s">
        <v>190</v>
      </c>
      <c r="E47" s="130" t="s">
        <v>194</v>
      </c>
      <c r="F47" s="131">
        <v>25259</v>
      </c>
      <c r="G47" s="131">
        <v>0</v>
      </c>
      <c r="H47" s="131">
        <v>22228.7</v>
      </c>
      <c r="I47" s="131">
        <v>18289</v>
      </c>
    </row>
    <row r="48" spans="1:9" x14ac:dyDescent="0.25">
      <c r="A48" s="122" t="s">
        <v>142</v>
      </c>
      <c r="B48" s="122" t="s">
        <v>192</v>
      </c>
      <c r="C48" s="123" t="s">
        <v>115</v>
      </c>
      <c r="D48" s="124" t="s">
        <v>193</v>
      </c>
      <c r="E48" s="125" t="s">
        <v>165</v>
      </c>
      <c r="F48" s="126">
        <v>941605</v>
      </c>
      <c r="G48" s="126">
        <v>0</v>
      </c>
      <c r="H48" s="126">
        <v>847689.6</v>
      </c>
      <c r="I48" s="126">
        <v>318870</v>
      </c>
    </row>
    <row r="49" spans="1:9" x14ac:dyDescent="0.25">
      <c r="A49" s="127" t="s">
        <v>142</v>
      </c>
      <c r="B49" s="127" t="s">
        <v>567</v>
      </c>
      <c r="C49" s="128" t="s">
        <v>115</v>
      </c>
      <c r="D49" s="129" t="s">
        <v>568</v>
      </c>
      <c r="E49" s="130" t="s">
        <v>198</v>
      </c>
      <c r="F49" s="131">
        <v>1100</v>
      </c>
      <c r="G49" s="131">
        <v>0</v>
      </c>
      <c r="H49" s="131">
        <v>1083.5</v>
      </c>
      <c r="I49" s="131">
        <v>1083.5</v>
      </c>
    </row>
    <row r="50" spans="1:9" x14ac:dyDescent="0.25">
      <c r="A50" s="122" t="s">
        <v>142</v>
      </c>
      <c r="B50" s="122" t="s">
        <v>195</v>
      </c>
      <c r="C50" s="123" t="s">
        <v>115</v>
      </c>
      <c r="D50" s="124" t="s">
        <v>196</v>
      </c>
      <c r="E50" s="125" t="s">
        <v>201</v>
      </c>
      <c r="F50" s="126">
        <v>34015</v>
      </c>
      <c r="G50" s="126">
        <v>0</v>
      </c>
      <c r="H50" s="126">
        <v>29064.6</v>
      </c>
      <c r="I50" s="126">
        <v>28030.2</v>
      </c>
    </row>
    <row r="51" spans="1:9" x14ac:dyDescent="0.25">
      <c r="A51" s="127" t="s">
        <v>142</v>
      </c>
      <c r="B51" s="127" t="s">
        <v>195</v>
      </c>
      <c r="C51" s="128" t="s">
        <v>121</v>
      </c>
      <c r="D51" s="129" t="s">
        <v>197</v>
      </c>
      <c r="E51" s="130" t="s">
        <v>204</v>
      </c>
      <c r="F51" s="131">
        <v>13006</v>
      </c>
      <c r="G51" s="131">
        <v>0</v>
      </c>
      <c r="H51" s="131">
        <v>11046.6</v>
      </c>
      <c r="I51" s="131">
        <v>10012.200000000001</v>
      </c>
    </row>
    <row r="52" spans="1:9" x14ac:dyDescent="0.25">
      <c r="A52" s="127" t="s">
        <v>142</v>
      </c>
      <c r="B52" s="127" t="s">
        <v>195</v>
      </c>
      <c r="C52" s="128" t="s">
        <v>199</v>
      </c>
      <c r="D52" s="129" t="s">
        <v>200</v>
      </c>
      <c r="E52" s="130" t="s">
        <v>207</v>
      </c>
      <c r="F52" s="131">
        <v>21009</v>
      </c>
      <c r="G52" s="131">
        <v>0</v>
      </c>
      <c r="H52" s="131">
        <v>18018</v>
      </c>
      <c r="I52" s="131">
        <v>18018</v>
      </c>
    </row>
    <row r="53" spans="1:9" x14ac:dyDescent="0.25">
      <c r="A53" s="127" t="s">
        <v>142</v>
      </c>
      <c r="B53" s="127" t="s">
        <v>202</v>
      </c>
      <c r="C53" s="128" t="s">
        <v>115</v>
      </c>
      <c r="D53" s="129" t="s">
        <v>203</v>
      </c>
      <c r="E53" s="130" t="s">
        <v>209</v>
      </c>
      <c r="F53" s="131">
        <v>259540</v>
      </c>
      <c r="G53" s="131">
        <v>0</v>
      </c>
      <c r="H53" s="131">
        <v>253272.6</v>
      </c>
      <c r="I53" s="131">
        <v>253272.6</v>
      </c>
    </row>
    <row r="54" spans="1:9" x14ac:dyDescent="0.25">
      <c r="A54" s="122" t="s">
        <v>142</v>
      </c>
      <c r="B54" s="122" t="s">
        <v>205</v>
      </c>
      <c r="C54" s="123" t="s">
        <v>115</v>
      </c>
      <c r="D54" s="124" t="s">
        <v>206</v>
      </c>
      <c r="E54" s="125" t="s">
        <v>173</v>
      </c>
      <c r="F54" s="126">
        <v>646950</v>
      </c>
      <c r="G54" s="126">
        <v>0</v>
      </c>
      <c r="H54" s="126">
        <v>564269</v>
      </c>
      <c r="I54" s="126">
        <v>36483.699999999997</v>
      </c>
    </row>
    <row r="55" spans="1:9" x14ac:dyDescent="0.25">
      <c r="A55" s="127" t="s">
        <v>142</v>
      </c>
      <c r="B55" s="127" t="s">
        <v>205</v>
      </c>
      <c r="C55" s="128" t="s">
        <v>208</v>
      </c>
      <c r="D55" s="129" t="s">
        <v>206</v>
      </c>
      <c r="E55" s="130" t="s">
        <v>113</v>
      </c>
      <c r="F55" s="131">
        <v>646950</v>
      </c>
      <c r="G55" s="131">
        <v>0</v>
      </c>
      <c r="H55" s="131">
        <v>564269</v>
      </c>
      <c r="I55" s="131">
        <v>36483.699999999997</v>
      </c>
    </row>
    <row r="56" spans="1:9" x14ac:dyDescent="0.25">
      <c r="A56" s="122" t="s">
        <v>210</v>
      </c>
      <c r="B56" s="122" t="s">
        <v>143</v>
      </c>
      <c r="C56" s="123" t="s">
        <v>115</v>
      </c>
      <c r="D56" s="124" t="s">
        <v>211</v>
      </c>
      <c r="E56" s="125" t="s">
        <v>142</v>
      </c>
      <c r="F56" s="126">
        <v>0</v>
      </c>
      <c r="G56" s="126">
        <v>0</v>
      </c>
      <c r="H56" s="126">
        <v>0</v>
      </c>
      <c r="I56" s="126">
        <v>473379.2</v>
      </c>
    </row>
    <row r="57" spans="1:9" x14ac:dyDescent="0.25">
      <c r="A57" s="122" t="s">
        <v>210</v>
      </c>
      <c r="B57" s="122" t="s">
        <v>177</v>
      </c>
      <c r="C57" s="123" t="s">
        <v>115</v>
      </c>
      <c r="D57" s="124" t="s">
        <v>212</v>
      </c>
      <c r="E57" s="125" t="s">
        <v>210</v>
      </c>
      <c r="F57" s="126">
        <v>0</v>
      </c>
      <c r="G57" s="126">
        <v>0</v>
      </c>
      <c r="H57" s="126">
        <v>0</v>
      </c>
      <c r="I57" s="126">
        <v>473379.2</v>
      </c>
    </row>
    <row r="58" spans="1:9" x14ac:dyDescent="0.25">
      <c r="A58" s="122" t="s">
        <v>210</v>
      </c>
      <c r="B58" s="122" t="s">
        <v>180</v>
      </c>
      <c r="C58" s="123" t="s">
        <v>115</v>
      </c>
      <c r="D58" s="124" t="s">
        <v>213</v>
      </c>
      <c r="E58" s="125" t="s">
        <v>175</v>
      </c>
      <c r="F58" s="126">
        <v>0</v>
      </c>
      <c r="G58" s="126">
        <v>0</v>
      </c>
      <c r="H58" s="126">
        <v>0</v>
      </c>
      <c r="I58" s="126">
        <v>359056.7</v>
      </c>
    </row>
    <row r="59" spans="1:9" x14ac:dyDescent="0.25">
      <c r="A59" s="127" t="s">
        <v>210</v>
      </c>
      <c r="B59" s="127" t="s">
        <v>180</v>
      </c>
      <c r="C59" s="128" t="s">
        <v>199</v>
      </c>
      <c r="D59" s="129" t="s">
        <v>214</v>
      </c>
      <c r="E59" s="130" t="s">
        <v>218</v>
      </c>
      <c r="F59" s="131">
        <v>0</v>
      </c>
      <c r="G59" s="131">
        <v>0</v>
      </c>
      <c r="H59" s="131">
        <v>0</v>
      </c>
      <c r="I59" s="131">
        <v>359056.7</v>
      </c>
    </row>
    <row r="60" spans="1:9" x14ac:dyDescent="0.25">
      <c r="A60" s="127" t="s">
        <v>210</v>
      </c>
      <c r="B60" s="127" t="s">
        <v>215</v>
      </c>
      <c r="C60" s="128" t="s">
        <v>115</v>
      </c>
      <c r="D60" s="129" t="s">
        <v>216</v>
      </c>
      <c r="E60" s="130" t="s">
        <v>219</v>
      </c>
      <c r="F60" s="131">
        <v>0</v>
      </c>
      <c r="G60" s="131">
        <v>0</v>
      </c>
      <c r="H60" s="131">
        <v>0</v>
      </c>
      <c r="I60" s="131">
        <v>22587</v>
      </c>
    </row>
    <row r="61" spans="1:9" x14ac:dyDescent="0.25">
      <c r="A61" s="122" t="s">
        <v>210</v>
      </c>
      <c r="B61" s="122" t="s">
        <v>217</v>
      </c>
      <c r="C61" s="123" t="s">
        <v>115</v>
      </c>
      <c r="D61" s="124" t="s">
        <v>166</v>
      </c>
      <c r="E61" s="125" t="s">
        <v>124</v>
      </c>
      <c r="F61" s="126">
        <v>0</v>
      </c>
      <c r="G61" s="126">
        <v>0</v>
      </c>
      <c r="H61" s="126">
        <v>0</v>
      </c>
      <c r="I61" s="126">
        <v>91735.5</v>
      </c>
    </row>
    <row r="62" spans="1:9" x14ac:dyDescent="0.25">
      <c r="A62" s="127" t="s">
        <v>210</v>
      </c>
      <c r="B62" s="127" t="s">
        <v>217</v>
      </c>
      <c r="C62" s="128" t="s">
        <v>121</v>
      </c>
      <c r="D62" s="129" t="s">
        <v>167</v>
      </c>
      <c r="E62" s="130" t="s">
        <v>223</v>
      </c>
      <c r="F62" s="131">
        <v>0</v>
      </c>
      <c r="G62" s="131">
        <v>0</v>
      </c>
      <c r="H62" s="131">
        <v>0</v>
      </c>
      <c r="I62" s="131">
        <v>42591.5</v>
      </c>
    </row>
    <row r="63" spans="1:9" x14ac:dyDescent="0.25">
      <c r="A63" s="122" t="s">
        <v>210</v>
      </c>
      <c r="B63" s="122" t="s">
        <v>217</v>
      </c>
      <c r="C63" s="123" t="s">
        <v>168</v>
      </c>
      <c r="D63" s="124" t="s">
        <v>220</v>
      </c>
      <c r="E63" s="125" t="s">
        <v>225</v>
      </c>
      <c r="F63" s="126">
        <v>0</v>
      </c>
      <c r="G63" s="126">
        <v>0</v>
      </c>
      <c r="H63" s="126">
        <v>0</v>
      </c>
      <c r="I63" s="126">
        <v>49144</v>
      </c>
    </row>
    <row r="64" spans="1:9" x14ac:dyDescent="0.25">
      <c r="A64" s="127" t="s">
        <v>210</v>
      </c>
      <c r="B64" s="127" t="s">
        <v>217</v>
      </c>
      <c r="C64" s="128" t="s">
        <v>221</v>
      </c>
      <c r="D64" s="129" t="s">
        <v>222</v>
      </c>
      <c r="E64" s="130" t="s">
        <v>177</v>
      </c>
      <c r="F64" s="131">
        <v>0</v>
      </c>
      <c r="G64" s="131">
        <v>0</v>
      </c>
      <c r="H64" s="131">
        <v>0</v>
      </c>
      <c r="I64" s="131">
        <v>5681.9</v>
      </c>
    </row>
    <row r="65" spans="1:9" ht="25.5" x14ac:dyDescent="0.25">
      <c r="A65" s="127" t="s">
        <v>210</v>
      </c>
      <c r="B65" s="127" t="s">
        <v>217</v>
      </c>
      <c r="C65" s="128" t="s">
        <v>171</v>
      </c>
      <c r="D65" s="129" t="s">
        <v>224</v>
      </c>
      <c r="E65" s="130" t="s">
        <v>228</v>
      </c>
      <c r="F65" s="131">
        <v>0</v>
      </c>
      <c r="G65" s="131">
        <v>0</v>
      </c>
      <c r="H65" s="131">
        <v>0</v>
      </c>
      <c r="I65" s="131">
        <v>39834.300000000003</v>
      </c>
    </row>
    <row r="66" spans="1:9" x14ac:dyDescent="0.25">
      <c r="A66" s="127" t="s">
        <v>210</v>
      </c>
      <c r="B66" s="127" t="s">
        <v>217</v>
      </c>
      <c r="C66" s="128" t="s">
        <v>208</v>
      </c>
      <c r="D66" s="129" t="s">
        <v>226</v>
      </c>
      <c r="E66" s="130" t="s">
        <v>180</v>
      </c>
      <c r="F66" s="131">
        <v>0</v>
      </c>
      <c r="G66" s="131">
        <v>0</v>
      </c>
      <c r="H66" s="131">
        <v>0</v>
      </c>
      <c r="I66" s="131">
        <v>3627.7</v>
      </c>
    </row>
    <row r="67" spans="1:9" x14ac:dyDescent="0.25">
      <c r="A67" s="122" t="s">
        <v>223</v>
      </c>
      <c r="B67" s="122" t="s">
        <v>143</v>
      </c>
      <c r="C67" s="123" t="s">
        <v>115</v>
      </c>
      <c r="D67" s="124" t="s">
        <v>227</v>
      </c>
      <c r="E67" s="125" t="s">
        <v>215</v>
      </c>
      <c r="F67" s="126">
        <v>14800</v>
      </c>
      <c r="G67" s="126">
        <v>0</v>
      </c>
      <c r="H67" s="126">
        <v>5730</v>
      </c>
      <c r="I67" s="126">
        <v>12181.1</v>
      </c>
    </row>
    <row r="68" spans="1:9" x14ac:dyDescent="0.25">
      <c r="A68" s="122" t="s">
        <v>223</v>
      </c>
      <c r="B68" s="122" t="s">
        <v>133</v>
      </c>
      <c r="C68" s="123" t="s">
        <v>115</v>
      </c>
      <c r="D68" s="124" t="s">
        <v>229</v>
      </c>
      <c r="E68" s="125" t="s">
        <v>217</v>
      </c>
      <c r="F68" s="126">
        <v>14800</v>
      </c>
      <c r="G68" s="126">
        <v>0</v>
      </c>
      <c r="H68" s="126">
        <v>5730</v>
      </c>
      <c r="I68" s="126">
        <v>12181.1</v>
      </c>
    </row>
    <row r="69" spans="1:9" x14ac:dyDescent="0.25">
      <c r="A69" s="122" t="s">
        <v>223</v>
      </c>
      <c r="B69" s="122" t="s">
        <v>136</v>
      </c>
      <c r="C69" s="123" t="s">
        <v>115</v>
      </c>
      <c r="D69" s="124" t="s">
        <v>230</v>
      </c>
      <c r="E69" s="125" t="s">
        <v>233</v>
      </c>
      <c r="F69" s="126">
        <v>14800</v>
      </c>
      <c r="G69" s="126">
        <v>0</v>
      </c>
      <c r="H69" s="126">
        <v>5730</v>
      </c>
      <c r="I69" s="126">
        <v>12181.1</v>
      </c>
    </row>
    <row r="70" spans="1:9" x14ac:dyDescent="0.25">
      <c r="A70" s="122" t="s">
        <v>223</v>
      </c>
      <c r="B70" s="122" t="s">
        <v>136</v>
      </c>
      <c r="C70" s="123" t="s">
        <v>121</v>
      </c>
      <c r="D70" s="124" t="s">
        <v>229</v>
      </c>
      <c r="E70" s="125" t="s">
        <v>236</v>
      </c>
      <c r="F70" s="126">
        <v>14800</v>
      </c>
      <c r="G70" s="126">
        <v>0</v>
      </c>
      <c r="H70" s="126">
        <v>5730</v>
      </c>
      <c r="I70" s="126">
        <v>12181.1</v>
      </c>
    </row>
    <row r="71" spans="1:9" ht="25.5" x14ac:dyDescent="0.25">
      <c r="A71" s="127" t="s">
        <v>223</v>
      </c>
      <c r="B71" s="127" t="s">
        <v>136</v>
      </c>
      <c r="C71" s="128" t="s">
        <v>231</v>
      </c>
      <c r="D71" s="129" t="s">
        <v>232</v>
      </c>
      <c r="E71" s="130" t="s">
        <v>238</v>
      </c>
      <c r="F71" s="131">
        <v>2800</v>
      </c>
      <c r="G71" s="131">
        <v>0</v>
      </c>
      <c r="H71" s="131">
        <v>2800</v>
      </c>
      <c r="I71" s="131">
        <v>23.3</v>
      </c>
    </row>
    <row r="72" spans="1:9" x14ac:dyDescent="0.25">
      <c r="A72" s="127" t="s">
        <v>223</v>
      </c>
      <c r="B72" s="127" t="s">
        <v>136</v>
      </c>
      <c r="C72" s="128" t="s">
        <v>234</v>
      </c>
      <c r="D72" s="129" t="s">
        <v>235</v>
      </c>
      <c r="E72" s="130" t="s">
        <v>240</v>
      </c>
      <c r="F72" s="131">
        <v>12000</v>
      </c>
      <c r="G72" s="131">
        <v>0</v>
      </c>
      <c r="H72" s="131">
        <v>2930</v>
      </c>
      <c r="I72" s="131">
        <v>12157.8</v>
      </c>
    </row>
    <row r="73" spans="1:9" ht="15" customHeight="1" x14ac:dyDescent="0.25">
      <c r="A73" s="122" t="s">
        <v>130</v>
      </c>
      <c r="B73" s="122" t="s">
        <v>130</v>
      </c>
      <c r="C73" s="123" t="s">
        <v>130</v>
      </c>
      <c r="D73" s="124" t="s">
        <v>237</v>
      </c>
      <c r="E73" s="125" t="s">
        <v>569</v>
      </c>
      <c r="F73" s="126">
        <v>1816902</v>
      </c>
      <c r="G73" s="126">
        <v>1501256.2</v>
      </c>
      <c r="H73" s="126">
        <v>1501256.2</v>
      </c>
      <c r="I73" s="126">
        <v>1848059</v>
      </c>
    </row>
    <row r="74" spans="1:9" ht="15" customHeight="1" x14ac:dyDescent="0.25">
      <c r="A74" s="122" t="s">
        <v>130</v>
      </c>
      <c r="B74" s="122" t="s">
        <v>130</v>
      </c>
      <c r="C74" s="123" t="s">
        <v>130</v>
      </c>
      <c r="D74" s="124" t="s">
        <v>239</v>
      </c>
      <c r="E74" s="125" t="s">
        <v>570</v>
      </c>
      <c r="F74" s="126">
        <v>5945054</v>
      </c>
      <c r="G74" s="126">
        <v>5212570.4000000004</v>
      </c>
      <c r="H74" s="126">
        <v>5212570.4000000004</v>
      </c>
      <c r="I74" s="126">
        <v>5987374.9000000004</v>
      </c>
    </row>
    <row r="75" spans="1:9" ht="21" customHeight="1" x14ac:dyDescent="0.25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9" ht="14.25" customHeight="1" x14ac:dyDescent="0.25">
      <c r="A76" s="115"/>
      <c r="B76" s="115"/>
      <c r="C76" s="115"/>
      <c r="D76" s="115"/>
      <c r="E76" s="115"/>
      <c r="F76" s="115"/>
      <c r="G76" s="115"/>
      <c r="H76" s="115"/>
      <c r="I76" s="115"/>
    </row>
    <row r="77" spans="1:9" ht="15" customHeight="1" x14ac:dyDescent="0.25">
      <c r="A77" s="115"/>
      <c r="B77" s="115"/>
      <c r="C77" s="115"/>
      <c r="D77" s="132" t="s">
        <v>241</v>
      </c>
      <c r="E77" s="246" t="s">
        <v>242</v>
      </c>
      <c r="F77" s="246"/>
      <c r="G77" s="246"/>
      <c r="H77" s="117" t="s">
        <v>243</v>
      </c>
      <c r="I77" s="117"/>
    </row>
    <row r="78" spans="1:9" x14ac:dyDescent="0.25">
      <c r="A78" s="115"/>
      <c r="B78" s="115"/>
      <c r="C78" s="115"/>
      <c r="D78" s="133" t="s">
        <v>244</v>
      </c>
      <c r="E78" s="115"/>
      <c r="F78" s="115"/>
      <c r="G78" s="115"/>
      <c r="H78" s="115"/>
      <c r="I78" s="115"/>
    </row>
    <row r="79" spans="1:9" ht="15" customHeight="1" x14ac:dyDescent="0.25"/>
    <row r="80" spans="1:9" ht="15" customHeight="1" x14ac:dyDescent="0.25"/>
    <row r="81" ht="15" customHeight="1" x14ac:dyDescent="0.25"/>
  </sheetData>
  <mergeCells count="19">
    <mergeCell ref="E77:G77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19</vt:i4>
      </vt:variant>
    </vt:vector>
  </HeadingPairs>
  <TitlesOfParts>
    <vt:vector size="33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2-шакл (халкаро таш.аъзолик)</vt:lpstr>
      <vt:lpstr>2-РЖ</vt:lpstr>
      <vt:lpstr>ДтКТ маълумот</vt:lpstr>
      <vt:lpstr>ГТК</vt:lpstr>
      <vt:lpstr>ChapterCode</vt:lpstr>
      <vt:lpstr>'2-шакл (халкаро таш.аъзолик)'!FinancingLevel</vt:lpstr>
      <vt:lpstr>FinancingLevel</vt:lpstr>
      <vt:lpstr>'2-шакл (халкаро таш.аъзолик)'!FunctionalItem</vt:lpstr>
      <vt:lpstr>'2-шакл (халкаро таш.аъзолик)'!HeaderOrganization</vt:lpstr>
      <vt:lpstr>'2-шакл (халкаро таш.аъзолик)'!OnDate</vt:lpstr>
      <vt:lpstr>OnDate</vt:lpstr>
      <vt:lpstr>'2-шакл (халкаро таш.аъзолик)'!Organization</vt:lpstr>
      <vt:lpstr>Organization</vt:lpstr>
      <vt:lpstr>'2-шакл (халкаро таш.аъзолик)'!Period</vt:lpstr>
      <vt:lpstr>Period</vt:lpstr>
      <vt:lpstr>'2-шакл (халкаро таш.аъзолик)'!SettlementCode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2022-07-26T05:02:14Z</cp:lastPrinted>
  <dcterms:created xsi:type="dcterms:W3CDTF">2020-01-15T07:42:43Z</dcterms:created>
  <dcterms:modified xsi:type="dcterms:W3CDTF">2022-07-26T07:11:06Z</dcterms:modified>
</cp:coreProperties>
</file>